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465" windowWidth="16515" windowHeight="6480"/>
  </bookViews>
  <sheets>
    <sheet name="Лист1" sheetId="1" r:id="rId1"/>
    <sheet name="Module2" sheetId="5" state="veryHidden" r:id="rId2"/>
    <sheet name="Отчет о совместимости" sheetId="6" r:id="rId3"/>
  </sheets>
  <definedNames>
    <definedName name="ном">Лист1!#REF!</definedName>
    <definedName name="_xlnm.Print_Area" localSheetId="0">Лист1!$A$1:$H$279</definedName>
  </definedNames>
  <calcPr calcId="124519" refMode="R1C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1" i="1"/>
  <c r="H91"/>
  <c r="G91"/>
  <c r="F91"/>
  <c r="E95"/>
  <c r="H95"/>
  <c r="F108"/>
  <c r="F110"/>
  <c r="G110"/>
  <c r="F112"/>
  <c r="G112"/>
  <c r="F111"/>
  <c r="G111"/>
  <c r="G108"/>
  <c r="F109"/>
  <c r="G109"/>
  <c r="F113"/>
  <c r="G113"/>
  <c r="H143"/>
  <c r="G143" s="1"/>
  <c r="H142"/>
  <c r="F142" s="1"/>
  <c r="H141"/>
  <c r="G141" s="1"/>
  <c r="H140"/>
  <c r="F140" s="1"/>
  <c r="H139"/>
  <c r="G139" s="1"/>
  <c r="H138"/>
  <c r="F138" s="1"/>
  <c r="H137"/>
  <c r="G137" s="1"/>
  <c r="H136"/>
  <c r="F136" s="1"/>
  <c r="H135"/>
  <c r="G135" s="1"/>
  <c r="H134"/>
  <c r="F134" s="1"/>
  <c r="H133"/>
  <c r="G133" s="1"/>
  <c r="H132"/>
  <c r="F132" s="1"/>
  <c r="H131"/>
  <c r="G131" s="1"/>
  <c r="H130"/>
  <c r="F130" s="1"/>
  <c r="H129"/>
  <c r="G129" s="1"/>
  <c r="H128"/>
  <c r="F128" s="1"/>
  <c r="H127"/>
  <c r="G127" s="1"/>
  <c r="H126"/>
  <c r="F126" s="1"/>
  <c r="H125"/>
  <c r="G125" s="1"/>
  <c r="H124"/>
  <c r="F124" s="1"/>
  <c r="H123"/>
  <c r="F123" s="1"/>
  <c r="G136"/>
  <c r="F141"/>
  <c r="H155"/>
  <c r="E96"/>
  <c r="E94"/>
  <c r="E93"/>
  <c r="E92"/>
  <c r="G58"/>
  <c r="F58"/>
  <c r="G59"/>
  <c r="F59"/>
  <c r="G60"/>
  <c r="F60"/>
  <c r="G57"/>
  <c r="F57"/>
  <c r="G54"/>
  <c r="F54"/>
  <c r="G55"/>
  <c r="F55"/>
  <c r="G56"/>
  <c r="F56"/>
  <c r="G53"/>
  <c r="F53"/>
  <c r="G49"/>
  <c r="F49"/>
  <c r="G50"/>
  <c r="F50"/>
  <c r="G51"/>
  <c r="F51"/>
  <c r="G52"/>
  <c r="F52"/>
  <c r="G48"/>
  <c r="F48"/>
  <c r="H37"/>
  <c r="G37"/>
  <c r="H36"/>
  <c r="G36"/>
  <c r="H35"/>
  <c r="G35"/>
  <c r="H34"/>
  <c r="G34"/>
  <c r="H171"/>
  <c r="G171" s="1"/>
  <c r="H170"/>
  <c r="F170" s="1"/>
  <c r="H168"/>
  <c r="F168" s="1"/>
  <c r="H166"/>
  <c r="F166" s="1"/>
  <c r="H164"/>
  <c r="G164" s="1"/>
  <c r="H162"/>
  <c r="F162" s="1"/>
  <c r="F171"/>
  <c r="G170"/>
  <c r="H163"/>
  <c r="F163" s="1"/>
  <c r="H165"/>
  <c r="G165" s="1"/>
  <c r="H167"/>
  <c r="F167" s="1"/>
  <c r="H169"/>
  <c r="G169" s="1"/>
  <c r="H230"/>
  <c r="F230" s="1"/>
  <c r="H229"/>
  <c r="F229" s="1"/>
  <c r="H228"/>
  <c r="G228" s="1"/>
  <c r="H227"/>
  <c r="F227" s="1"/>
  <c r="H226"/>
  <c r="F226" s="1"/>
  <c r="H153"/>
  <c r="H93"/>
  <c r="F165"/>
  <c r="H173"/>
  <c r="F173" s="1"/>
  <c r="H175"/>
  <c r="G175" s="1"/>
  <c r="H177"/>
  <c r="F177" s="1"/>
  <c r="H179"/>
  <c r="G179" s="1"/>
  <c r="H181"/>
  <c r="F181" s="1"/>
  <c r="H184"/>
  <c r="G184" s="1"/>
  <c r="H186"/>
  <c r="F186" s="1"/>
  <c r="H189"/>
  <c r="G189" s="1"/>
  <c r="H191"/>
  <c r="F191" s="1"/>
  <c r="H194"/>
  <c r="G194" s="1"/>
  <c r="F194" s="1"/>
  <c r="H196"/>
  <c r="G196" s="1"/>
  <c r="F196" s="1"/>
  <c r="H201"/>
  <c r="F201" s="1"/>
  <c r="H203"/>
  <c r="F203" s="1"/>
  <c r="H205"/>
  <c r="G205" s="1"/>
  <c r="H207"/>
  <c r="G207" s="1"/>
  <c r="H209"/>
  <c r="F209" s="1"/>
  <c r="H211"/>
  <c r="F211" s="1"/>
  <c r="H213"/>
  <c r="F213" s="1"/>
  <c r="H215"/>
  <c r="F215" s="1"/>
  <c r="H217"/>
  <c r="F217" s="1"/>
  <c r="H219"/>
  <c r="G219" s="1"/>
  <c r="H221"/>
  <c r="F221" s="1"/>
  <c r="H223"/>
  <c r="F223" s="1"/>
  <c r="H174"/>
  <c r="F174" s="1"/>
  <c r="H176"/>
  <c r="F176" s="1"/>
  <c r="H178"/>
  <c r="F178" s="1"/>
  <c r="H180"/>
  <c r="F180" s="1"/>
  <c r="H183"/>
  <c r="F183" s="1"/>
  <c r="H185"/>
  <c r="F185" s="1"/>
  <c r="H188"/>
  <c r="F188" s="1"/>
  <c r="H190"/>
  <c r="G190" s="1"/>
  <c r="H193"/>
  <c r="G193" s="1"/>
  <c r="F193" s="1"/>
  <c r="H195"/>
  <c r="G195" s="1"/>
  <c r="F195" s="1"/>
  <c r="H197"/>
  <c r="G197" s="1"/>
  <c r="F197" s="1"/>
  <c r="H202"/>
  <c r="F202" s="1"/>
  <c r="H204"/>
  <c r="F204" s="1"/>
  <c r="H206"/>
  <c r="G206" s="1"/>
  <c r="H208"/>
  <c r="F208" s="1"/>
  <c r="H210"/>
  <c r="F210" s="1"/>
  <c r="H212"/>
  <c r="F212" s="1"/>
  <c r="H214"/>
  <c r="F214" s="1"/>
  <c r="H216"/>
  <c r="F216" s="1"/>
  <c r="H218"/>
  <c r="F218" s="1"/>
  <c r="H220"/>
  <c r="G220" s="1"/>
  <c r="H222"/>
  <c r="F222" s="1"/>
  <c r="H200"/>
  <c r="F200" s="1"/>
  <c r="H156"/>
  <c r="H147"/>
  <c r="F147" s="1"/>
  <c r="H199"/>
  <c r="G199" s="1"/>
  <c r="H145"/>
  <c r="H154"/>
  <c r="F160"/>
  <c r="G160" s="1"/>
  <c r="F159"/>
  <c r="G159" s="1"/>
  <c r="F158"/>
  <c r="G158" s="1"/>
  <c r="F259"/>
  <c r="H259" s="1"/>
  <c r="F258"/>
  <c r="G258" s="1"/>
  <c r="F257"/>
  <c r="H257" s="1"/>
  <c r="H234"/>
  <c r="H235"/>
  <c r="H236"/>
  <c r="H237"/>
  <c r="H238"/>
  <c r="H239"/>
  <c r="G234"/>
  <c r="G235"/>
  <c r="G236"/>
  <c r="G237"/>
  <c r="G238"/>
  <c r="G239"/>
  <c r="F234"/>
  <c r="F235"/>
  <c r="F236"/>
  <c r="F237"/>
  <c r="F238"/>
  <c r="F239"/>
  <c r="H233"/>
  <c r="G233"/>
  <c r="F233"/>
  <c r="H92"/>
  <c r="H94"/>
  <c r="G92"/>
  <c r="G93"/>
  <c r="G94"/>
  <c r="G95"/>
  <c r="G96"/>
  <c r="F92"/>
  <c r="F93"/>
  <c r="F94"/>
  <c r="F95"/>
  <c r="F96"/>
  <c r="H81"/>
  <c r="H82"/>
  <c r="H83"/>
  <c r="G81"/>
  <c r="G82"/>
  <c r="G83"/>
  <c r="F81"/>
  <c r="F82"/>
  <c r="F83"/>
  <c r="H80"/>
  <c r="G80"/>
  <c r="F80"/>
  <c r="H77"/>
  <c r="H76"/>
  <c r="G76"/>
  <c r="G77"/>
  <c r="F76"/>
  <c r="F77"/>
  <c r="H75"/>
  <c r="G75"/>
  <c r="F75"/>
  <c r="H70"/>
  <c r="H71"/>
  <c r="H72"/>
  <c r="G72"/>
  <c r="G70"/>
  <c r="G71"/>
  <c r="F70"/>
  <c r="F71"/>
  <c r="F72"/>
  <c r="H69"/>
  <c r="G69"/>
  <c r="F69"/>
  <c r="H64"/>
  <c r="H65"/>
  <c r="H66"/>
  <c r="G64"/>
  <c r="G65"/>
  <c r="G66"/>
  <c r="F66"/>
  <c r="F64"/>
  <c r="F65"/>
  <c r="H63"/>
  <c r="G63"/>
  <c r="F63"/>
  <c r="H41"/>
  <c r="H42"/>
  <c r="H43"/>
  <c r="H44"/>
  <c r="H45"/>
  <c r="H46"/>
  <c r="H47"/>
  <c r="G41"/>
  <c r="G42"/>
  <c r="G43"/>
  <c r="G44"/>
  <c r="G45"/>
  <c r="G46"/>
  <c r="G47"/>
  <c r="H40"/>
  <c r="G40"/>
  <c r="H30"/>
  <c r="H31"/>
  <c r="H32"/>
  <c r="H33"/>
  <c r="G30"/>
  <c r="G31"/>
  <c r="G32"/>
  <c r="G33"/>
  <c r="G29"/>
  <c r="H29"/>
  <c r="H17"/>
  <c r="H18"/>
  <c r="H19"/>
  <c r="H20"/>
  <c r="H16"/>
  <c r="G17"/>
  <c r="G18"/>
  <c r="G19"/>
  <c r="G20"/>
  <c r="G16"/>
  <c r="G21"/>
  <c r="G22"/>
  <c r="G23"/>
  <c r="G24"/>
  <c r="G25"/>
  <c r="G26"/>
  <c r="F121"/>
  <c r="H121" s="1"/>
  <c r="F120"/>
  <c r="H120" s="1"/>
  <c r="F119"/>
  <c r="H119" s="1"/>
  <c r="F118"/>
  <c r="H118" s="1"/>
  <c r="F117"/>
  <c r="H117" s="1"/>
  <c r="F116"/>
  <c r="H116" s="1"/>
  <c r="F115"/>
  <c r="G115" s="1"/>
  <c r="F89"/>
  <c r="H89" s="1"/>
  <c r="F88"/>
  <c r="G88" s="1"/>
  <c r="F87"/>
  <c r="H87" s="1"/>
  <c r="F86"/>
  <c r="G86" s="1"/>
  <c r="F98"/>
  <c r="H98" s="1"/>
  <c r="F100"/>
  <c r="H100" s="1"/>
  <c r="F102"/>
  <c r="H102" s="1"/>
  <c r="F104"/>
  <c r="H104" s="1"/>
  <c r="F106"/>
  <c r="G106" s="1"/>
  <c r="F224"/>
  <c r="H224" s="1"/>
  <c r="F241"/>
  <c r="H241" s="1"/>
  <c r="F242"/>
  <c r="H242" s="1"/>
  <c r="F243"/>
  <c r="G243" s="1"/>
  <c r="F244"/>
  <c r="H244" s="1"/>
  <c r="F245"/>
  <c r="G245" s="1"/>
  <c r="F246"/>
  <c r="H246" s="1"/>
  <c r="F247"/>
  <c r="G247" s="1"/>
  <c r="F248"/>
  <c r="H248" s="1"/>
  <c r="F249"/>
  <c r="G249" s="1"/>
  <c r="F250"/>
  <c r="H250" s="1"/>
  <c r="F251"/>
  <c r="G251" s="1"/>
  <c r="F252"/>
  <c r="H252" s="1"/>
  <c r="F253"/>
  <c r="G253" s="1"/>
  <c r="F254"/>
  <c r="H254" s="1"/>
  <c r="F255"/>
  <c r="G255" s="1"/>
  <c r="F256"/>
  <c r="H256" s="1"/>
  <c r="F260"/>
  <c r="G260" s="1"/>
  <c r="F261"/>
  <c r="H261" s="1"/>
  <c r="F262"/>
  <c r="G262" s="1"/>
  <c r="F263"/>
  <c r="H263" s="1"/>
  <c r="F264"/>
  <c r="G264" s="1"/>
  <c r="F265"/>
  <c r="H265" s="1"/>
  <c r="F266"/>
  <c r="G266" s="1"/>
  <c r="F267"/>
  <c r="H267" s="1"/>
  <c r="F268"/>
  <c r="G268" s="1"/>
  <c r="F269"/>
  <c r="H269" s="1"/>
  <c r="F270"/>
  <c r="G270" s="1"/>
  <c r="F271"/>
  <c r="H271" s="1"/>
  <c r="F272"/>
  <c r="G272" s="1"/>
  <c r="F273"/>
  <c r="H273" s="1"/>
  <c r="F274"/>
  <c r="G274" s="1"/>
  <c r="F275"/>
  <c r="H275" s="1"/>
  <c r="F105"/>
  <c r="H105" s="1"/>
  <c r="F103"/>
  <c r="H103" s="1"/>
  <c r="F101"/>
  <c r="H101" s="1"/>
  <c r="F99"/>
  <c r="H99" s="1"/>
  <c r="G180"/>
  <c r="G188"/>
  <c r="G181"/>
  <c r="G208"/>
  <c r="F207"/>
  <c r="H251"/>
  <c r="H268"/>
  <c r="H260"/>
  <c r="H253"/>
  <c r="G259"/>
  <c r="G98" l="1"/>
  <c r="G261"/>
  <c r="G246"/>
  <c r="G269"/>
  <c r="G252"/>
  <c r="G256"/>
  <c r="F199"/>
  <c r="G223"/>
  <c r="G202"/>
  <c r="G100"/>
  <c r="G221"/>
  <c r="H258"/>
  <c r="G254"/>
  <c r="G275"/>
  <c r="G244"/>
  <c r="G218"/>
  <c r="F125"/>
  <c r="G241"/>
  <c r="H86"/>
  <c r="G119"/>
  <c r="F205"/>
  <c r="G201"/>
  <c r="F184"/>
  <c r="F133"/>
  <c r="G230"/>
  <c r="G105"/>
  <c r="G102"/>
  <c r="G116"/>
  <c r="G215"/>
  <c r="G210"/>
  <c r="G173"/>
  <c r="G191"/>
  <c r="F190"/>
  <c r="G128"/>
  <c r="H266"/>
  <c r="H264"/>
  <c r="H249"/>
  <c r="H262"/>
  <c r="G248"/>
  <c r="G271"/>
  <c r="G250"/>
  <c r="H245"/>
  <c r="H243"/>
  <c r="G242"/>
  <c r="H255"/>
  <c r="H247"/>
  <c r="H270"/>
  <c r="H272"/>
  <c r="G263"/>
  <c r="G267"/>
  <c r="G273"/>
  <c r="G265"/>
  <c r="H274"/>
  <c r="G211"/>
  <c r="F219"/>
  <c r="F206"/>
  <c r="G214"/>
  <c r="G222"/>
  <c r="G177"/>
  <c r="G186"/>
  <c r="G176"/>
  <c r="G185"/>
  <c r="H106"/>
  <c r="G226"/>
  <c r="G163"/>
  <c r="F129"/>
  <c r="F137"/>
  <c r="G123"/>
  <c r="G216"/>
  <c r="G213"/>
  <c r="H88"/>
  <c r="G178"/>
  <c r="F175"/>
  <c r="G200"/>
  <c r="G227"/>
  <c r="F169"/>
  <c r="F164"/>
  <c r="G124"/>
  <c r="G132"/>
  <c r="G140"/>
  <c r="G104"/>
  <c r="G87"/>
  <c r="G89"/>
  <c r="G204"/>
  <c r="G212"/>
  <c r="F220"/>
  <c r="F179"/>
  <c r="F189"/>
  <c r="G167"/>
  <c r="F127"/>
  <c r="F131"/>
  <c r="F135"/>
  <c r="F139"/>
  <c r="F143"/>
  <c r="G126"/>
  <c r="G130"/>
  <c r="G134"/>
  <c r="G138"/>
  <c r="G142"/>
  <c r="G224"/>
  <c r="G120"/>
  <c r="G103"/>
  <c r="G121"/>
  <c r="G117"/>
  <c r="H115"/>
  <c r="G203"/>
  <c r="G209"/>
  <c r="G217"/>
  <c r="G174"/>
  <c r="G183"/>
  <c r="G166"/>
  <c r="G101"/>
  <c r="H160"/>
  <c r="G99"/>
  <c r="H159"/>
  <c r="H158"/>
  <c r="G118"/>
  <c r="F228"/>
  <c r="G229"/>
  <c r="G168"/>
  <c r="G162"/>
  <c r="G257"/>
</calcChain>
</file>

<file path=xl/sharedStrings.xml><?xml version="1.0" encoding="utf-8"?>
<sst xmlns="http://schemas.openxmlformats.org/spreadsheetml/2006/main" count="513" uniqueCount="298">
  <si>
    <t>Наимовение товаров</t>
  </si>
  <si>
    <t>100 шт</t>
  </si>
  <si>
    <t>1 м</t>
  </si>
  <si>
    <t>шт</t>
  </si>
  <si>
    <t>Дюбель рамный М10х112 (400 шт.)</t>
  </si>
  <si>
    <t>Дюбель рамный М10х132 (400 шт.)</t>
  </si>
  <si>
    <t>Дюбель рамный М10х152 (400 шт.)</t>
  </si>
  <si>
    <t>Дюбель рамный М10х182 (300-400 шт.)</t>
  </si>
  <si>
    <t>Дюбель рамный М10х202 (300-400 шт.)</t>
  </si>
  <si>
    <t>Дюбель рамный М10х72 (600 шт.)</t>
  </si>
  <si>
    <t>Дюбель рамный М10х92 (600 шт.)</t>
  </si>
  <si>
    <t>тыс. шт</t>
  </si>
  <si>
    <t>пог. м</t>
  </si>
  <si>
    <t>Анкерные пластины</t>
  </si>
  <si>
    <t>Дюбеля рамные, саморезы, шурупы по бетону(нагеля)</t>
  </si>
  <si>
    <t>Шуруп по бетону FRS S 7,5x112  ( 1000 шт в коробке)</t>
  </si>
  <si>
    <t>Шуруп по бетону FRS S 7,5x92    ( 1000 шт в коробке)</t>
  </si>
  <si>
    <t>Шуруп по бетону FRS S 7,5x72    ( 1000 шт в коробке)</t>
  </si>
  <si>
    <t>Шуруп по бетону FRS S 7,5x132  ( 800 шт в коробке)</t>
  </si>
  <si>
    <t>Шуруп по бетону FRS S 7,5x152  ( 800 шт в коробке)</t>
  </si>
  <si>
    <t>Шуруп по бетону FRS S 7,5x182  ( 800 шт в коробке)</t>
  </si>
  <si>
    <t>Шуруп по бетону FRS S 7,5x202  ( 800 шт в коробке)</t>
  </si>
  <si>
    <t>ЛИПЛЕНТ СД  лента  гидроизоляционная , диффузионная ( для наружних стыков)</t>
  </si>
  <si>
    <t>ЛИПЛЕНТ СД,  лента гидроизоляционная диф. 70х1,5мм   (120 м коробке)</t>
  </si>
  <si>
    <t>ЛИПЛЕНТ СД,  лента гидроизоляционная диф. 100х1,5мм  (80 м коробке)</t>
  </si>
  <si>
    <t>ЛИПЛЕНТ СД,  лента гидроизоляционная диф. 150х1,5мм  (40 м коробке)</t>
  </si>
  <si>
    <t>ЛИПЛЕНТ СД,  лента гидроизоляционная диф. 120х1,5мм  (80 м коробке)</t>
  </si>
  <si>
    <t>ЛИПЛЕНТ Мфтс самоклеящаяся  100х1,5мм  (96 м в коробке) 2 исполнение</t>
  </si>
  <si>
    <t>ЛИПЛЕНТ Мфтс самоклеящаяся  120х1,5мм  (96 м в коробке) 2 исполнение</t>
  </si>
  <si>
    <t>ЛИПЛЕНТ Мфтс самоклеящаяся  150х1,5мм  (48 м в коробке) 2 исполнение</t>
  </si>
  <si>
    <t>Саморез фурнитурный 4,1х20 (21000 шт.) желт./бел</t>
  </si>
  <si>
    <t>Саморез фурнитурный 4,1х25 (13000 шт.) бел./желт</t>
  </si>
  <si>
    <t>Саморез фурнитурный 4,1х30 (11000 шт.) бел./желт</t>
  </si>
  <si>
    <t>Саморез фурнитурный 4,1х35 (9000 шт.) бел./желт</t>
  </si>
  <si>
    <t>Саморезы оконные SG 3,9х16 (18000 шт.) желт./бел</t>
  </si>
  <si>
    <t>Саморезы оконные SG 3,9х19 (16000 шт.) бел./желт</t>
  </si>
  <si>
    <t>Саморезы оконные SG 3,9х25 (12000 шт.) бел./желт</t>
  </si>
  <si>
    <t>ЛИПЛЕНТ ПВ- самоклеящаяся бутилкаучуковая тепло-, гидро-, звукаизоляционная лента ( под слив, для наружних стыков)</t>
  </si>
  <si>
    <t>ЛИПЛЕНТ Мфтс самоклеящаяся  150х1,5мм  (48 м в коробке) 1 исполнение</t>
  </si>
  <si>
    <t>ЛИПЛЕНТ Мфтс самоклеящаяся  100х1,5мм  (96 м в коробке) 1 исполнение</t>
  </si>
  <si>
    <t>ЛИПЛЕНТ Мфтс самоклеящаяся  120х1,5мм  (96 м в коробке) 1 исполнение</t>
  </si>
  <si>
    <t>ЛИПЛЕНТ Мфтс самоклеящаяся  70х1,5мм   (144 м в коробке)2 исполнение</t>
  </si>
  <si>
    <t>ЛИПЛЕНТ Мп пароизоляционная, бутилкаучуковая лента (под подоконники)</t>
  </si>
  <si>
    <t>ЛИПЛЕНТ Мп самоклеящаяся  70х1,5мм     (120м в коробке)</t>
  </si>
  <si>
    <t>ЛИПЛЕНТ Мп самоклеящаяся  100х1,5мм     (80м в коробке)</t>
  </si>
  <si>
    <t>ЛИПЛЕНТ Мп самоклеящаяся  120х1,5мм     (80м в коробке)</t>
  </si>
  <si>
    <t>ЛИПЛЕНТ Мп самоклеящаяся  150х1,5мм     (40м в коробке)</t>
  </si>
  <si>
    <t>ЛИПЛЕНТ СТ лента пароизоляционная, дублированная нетканым полотном с двух сторон, имеет дополнительную крепежную полосу для монтажа ленты (совместима с красками, штукатурками, шпатлевками)</t>
  </si>
  <si>
    <t>ЛИПЛЕНТ Ст самоклеящаяся  100х1,5мм     (96м в коробке)</t>
  </si>
  <si>
    <t>ЛИПЛЕНТ Ст самоклеящаяся  120х1,5мм     (96м в коробке)</t>
  </si>
  <si>
    <t>ЛИПЛЕНТ Ст самоклеящаяся  150х1,5мм     (48м в коробке)</t>
  </si>
  <si>
    <t>ЛИПЛЕНТА ПВ самоклеящаяся  25х1,5мм   (84 м в коробке)</t>
  </si>
  <si>
    <t>ЛИПЛЕНТА ПВ самоклеящаяся  50х1,5мм   (48 м в коробке)</t>
  </si>
  <si>
    <t>ЛИПЛЕНТ Ст самоклеящаяся  70х1,5мм     (144 м в коробке)</t>
  </si>
  <si>
    <t>ЛИПЛЕНТА ПВ самоклеящаяся  60х1,5мм   (36 м в коробке)</t>
  </si>
  <si>
    <t>ЛИПЛЕНТ С самоклеящаяся  70х1,5мм     (120 м в коробке)</t>
  </si>
  <si>
    <t>ЛИПЛЕНТ С самоклеящаяся  100х1,5мм   (80 м в коробке)</t>
  </si>
  <si>
    <t>ЛИПЛЕНТ С самоклеящаяся  120х1,5мм   (80 м в коробке)</t>
  </si>
  <si>
    <t xml:space="preserve">ЛИПЛЕНТ С самоклеящаяся  150х1,5мм   (40 м в коробке) </t>
  </si>
  <si>
    <t>Penosil Cleaning Wipes, салфетки очищающие</t>
  </si>
  <si>
    <t>Очиститель пены</t>
  </si>
  <si>
    <t>Саморезы оконные SG 3,9х38 (1кор-7000шт), белые</t>
  </si>
  <si>
    <t>Саморез фурнитурный 4,1*40 (7000 шт/кор) бел/полукруг</t>
  </si>
  <si>
    <t>Цена с НДС</t>
  </si>
  <si>
    <t>Нащельник самоклеющийся с уплотнителем 30Х2Х 50 и 180 м рул.</t>
  </si>
  <si>
    <t>Нащельник самоклеющийся с уплотнителем 40Х2Х 50 и 180м рул.</t>
  </si>
  <si>
    <t>Нащельник самоклеющийся с уплотнителем 50Х2Х 50 и 180 м рул.</t>
  </si>
  <si>
    <t>Нащельник самоклеющийся с уплотнителем 60Х2Х 50 и 180м рул.</t>
  </si>
  <si>
    <t>Нащельник самоклеющийся с уплотнителем 70Х2Х 50 и 180м рул.</t>
  </si>
  <si>
    <r>
      <t xml:space="preserve">Нащельники в хлыстах (производство </t>
    </r>
    <r>
      <rPr>
        <b/>
        <i/>
        <sz val="12"/>
        <rFont val="Arial"/>
        <family val="2"/>
      </rPr>
      <t>Россия</t>
    </r>
    <r>
      <rPr>
        <i/>
        <sz val="12"/>
        <rFont val="Arial"/>
        <family val="2"/>
      </rPr>
      <t>, в упаковке 50м с синей немецкой лентой)</t>
    </r>
  </si>
  <si>
    <t xml:space="preserve"> </t>
  </si>
  <si>
    <t>Penosil U, герметик силиконовый универсальный, белый,безцветный,черн 600 ml</t>
  </si>
  <si>
    <t>Нащельники в рулоне (производство Россия,Польша,Германия)</t>
  </si>
  <si>
    <t>Дюбель-Гвоздь, 6х40 (100шт/кор)  (ГУ-20 кор)</t>
  </si>
  <si>
    <t>Дюбель-Гвоздь, 6х60 (100шт/кор) (ГУ-20кор)</t>
  </si>
  <si>
    <t>Дюбель-Гвоздь, 6х80 (100шт/кор) (ГУ -20 кор)</t>
  </si>
  <si>
    <t>Дюбель-Гвоздь, 8х60 (100шт/кор) (ГУ 10 кор)</t>
  </si>
  <si>
    <t>Дюбель-Гвоздь,Нейлон, 6х40 (200шт/кор) (ГУ-20кор)</t>
  </si>
  <si>
    <t>Дюбель-Гвоздь,Нейлон, 8х100 (1000шт/кор)</t>
  </si>
  <si>
    <t>Дюбель-Гвоздь,Нейлон, 8х120 (1000шт/кор)</t>
  </si>
  <si>
    <t>Дюбель-Гвоздь,Нейлон, 8х140 (1000шт/кор)</t>
  </si>
  <si>
    <t>Дюбель-Гвоздь,Нейлон, 8х80 (1000шт/кор)</t>
  </si>
  <si>
    <t>200 шт</t>
  </si>
  <si>
    <t>Крепёжные материалы</t>
  </si>
  <si>
    <t>Монтажные материалы</t>
  </si>
  <si>
    <t>ПСУЛ 40,уплотнительная лента 40 10/20,6м (30шт)</t>
  </si>
  <si>
    <t>ПСУЛ 40,уплотнительная лента 40 12/30, 6 м (20 шт)</t>
  </si>
  <si>
    <t>ПСУЛ 40,уплотнительная лента 40 15/30, 5 м (20 шт)</t>
  </si>
  <si>
    <t>ПСУЛ 40,уплотнительная лента 40 15/20, 5м (25)</t>
  </si>
  <si>
    <t>ПСУЛ 40,уплотнительная лента 40 15/40, 5 м (20)</t>
  </si>
  <si>
    <t>ПСУЛ 40,уплотнительная лента 40 20/40, 5 м (15)</t>
  </si>
  <si>
    <t>Сайт в интернет www.lemma24.ru</t>
  </si>
  <si>
    <t>COSMOCLAR Premium, набор для профилактического ухода за ПВХ,(1к-10шт) (Германия)</t>
  </si>
  <si>
    <t xml:space="preserve"> oh@lemma24.ru,     info@lemma24.ru,</t>
  </si>
  <si>
    <t xml:space="preserve">на комплектующие для монтажа окон ПВХ.   </t>
  </si>
  <si>
    <t>ЗАГЛУШКИ</t>
  </si>
  <si>
    <t>1 шт</t>
  </si>
  <si>
    <t>Заглушка водоотводного канала 195 (прямоугольная)    (1 кор - 2000 шт)</t>
  </si>
  <si>
    <t>Накладка на подоконник 600 мм.ABS с прямым носом (файндек) 1 упак.- 200 шт.</t>
  </si>
  <si>
    <t>Накладка на подоконник 600 мм.  ABS  с косым носом   (витраж) 1 упак. - 200 шт.</t>
  </si>
  <si>
    <t>Анкерная пластина KBЕ 58(150мм)неповоротная 200 шт в коробке, толщина 1,5 мм</t>
  </si>
  <si>
    <t>Анкерная пластина KBЕ 58(192мм)неповоротная 200 шт в коробке, толщина 1,5 мм</t>
  </si>
  <si>
    <t>Анкерная пластина  VEKA  ( поворотная 152мм)   200 шт в коробке ,толщина 1,5 мм</t>
  </si>
  <si>
    <t>Анкерная пластина  REHAU  ( поворотная 152мм)   180 шт в коробке ,толщина 1,5 мм</t>
  </si>
  <si>
    <t>Анкерная пластина  REHAU  (не поворотная 152мм)   200 шт в коробке, толщина 1,5 мм</t>
  </si>
  <si>
    <t>Анкерная пластина KBЕ 70 (150 мм) 200 шт в коробке, толщина 1,5 мм</t>
  </si>
  <si>
    <t>Анкерная пластина  VEKA  ( неповоротная 152мм)   200 шт в коробке ,толщина 1,5 мм</t>
  </si>
  <si>
    <t>ПСУЛ 30, уплотнительная лента, 10х20, 15 м (30 шт.) ЭСТОНИЯ</t>
  </si>
  <si>
    <t>ПСУЛ 30, уплотнительная лента, 15х30, 10 м (20 шт.) ЭСТОНИЯ</t>
  </si>
  <si>
    <t>ПСУЛ 30, уплотнительная лента, 15х40, 8 м (20 шт.) ЭСТОНИЯ</t>
  </si>
  <si>
    <t>ПСУЛ 30, уплотнительная лента, 20х40, 8 м (15 шт.) ЭСТОНИЯ</t>
  </si>
  <si>
    <t>PENOSIL ПСУЛ 80</t>
  </si>
  <si>
    <t>ПСУЛ "PENOSIL" 80 10/15 (1корх30шт 10 метров)</t>
  </si>
  <si>
    <t>ПСУЛ "PENOSIL" 80 10/20 (1корх30шт 8 метров)</t>
  </si>
  <si>
    <t>ПСУЛ "PENOSIL" 80 15/15 (1корх20шт 10 метров)</t>
  </si>
  <si>
    <t>ПСУЛ "PENOSIL" 80 15/20  (1корх20шт 8 метров)</t>
  </si>
  <si>
    <t>ПСУЛ "PENOSIL" 80 15/30  (1корх20шт 5,6 метров)</t>
  </si>
  <si>
    <t>ПСУЛ "PENOSIL" 80 20/25  (1корх15шт 5,6 метров)</t>
  </si>
  <si>
    <t>ПСУЛ "PENOSIL" 80 20/30  (1корх15шт 5,6 метров)</t>
  </si>
  <si>
    <t>ПСУЛ "PENOSIL" 80 20/40  (1корх15шт 4,3 метров)</t>
  </si>
  <si>
    <t>ПСУЛ "PENOSIL" 80 15/40  (1корх20шт 4,3 метров)</t>
  </si>
  <si>
    <r>
      <t xml:space="preserve">         </t>
    </r>
    <r>
      <rPr>
        <b/>
        <i/>
        <sz val="16"/>
        <color indexed="8"/>
        <rFont val="Arial Cyr"/>
        <charset val="204"/>
      </rPr>
      <t>Бесплатная</t>
    </r>
    <r>
      <rPr>
        <i/>
        <sz val="16"/>
        <color indexed="8"/>
        <rFont val="Arial Cyr"/>
        <charset val="204"/>
      </rPr>
      <t xml:space="preserve"> доставка,до склада в любой регион России.      </t>
    </r>
  </si>
  <si>
    <t>WS ПСУЛ 50, 10х15 (шов 3-6) мм, 20 м. (30 шт.)</t>
  </si>
  <si>
    <t>WS ПСУЛ 50,10х20 (шов 4-8) мм, 15 м. (30 шт.)</t>
  </si>
  <si>
    <t>WS ПСУЛ 50,15х30 (шов 6-12) мм, 10 м. (20 шт.)</t>
  </si>
  <si>
    <t>WS ПСУЛ 50, 20х30 (шов 6-12) мм, 10 м. (15 шт.)</t>
  </si>
  <si>
    <t>WS ПСУЛ 50, 20х40 (шов 8-16) мм, 8 м. (15 шт.)</t>
  </si>
  <si>
    <t>WS ПСУЛ 50,15х40 (шов 8-16) мм, 8 м. (20 шт.)</t>
  </si>
  <si>
    <t>WS ПСУЛ 50,15х20 (шов 4-8) мм, 15 м. (20 шт.)</t>
  </si>
  <si>
    <t>7 кг</t>
  </si>
  <si>
    <t>МОНТАЖНАЯ ПЕНА ПОД ПИСТОЛЕТ</t>
  </si>
  <si>
    <r>
      <rPr>
        <b/>
        <sz val="22"/>
        <rFont val="Charcoal CY"/>
        <family val="1"/>
        <charset val="204"/>
      </rPr>
      <t>Коммерческое</t>
    </r>
    <r>
      <rPr>
        <b/>
        <sz val="22"/>
        <rFont val="Modern No. 20"/>
        <family val="1"/>
      </rPr>
      <t xml:space="preserve"> </t>
    </r>
    <r>
      <rPr>
        <b/>
        <sz val="22"/>
        <rFont val="Charcoal CY"/>
        <family val="1"/>
        <charset val="204"/>
      </rPr>
      <t>предложение</t>
    </r>
    <r>
      <rPr>
        <b/>
        <sz val="22"/>
        <rFont val="Modern No. 20"/>
        <family val="1"/>
      </rPr>
      <t xml:space="preserve"> </t>
    </r>
  </si>
  <si>
    <t>Пена монтажная Profflex Red   проф. (65 л выход) зима/лето</t>
  </si>
  <si>
    <r>
      <t>Пена монтажная TYTAN</t>
    </r>
    <r>
      <rPr>
        <sz val="16"/>
        <rFont val="Arial"/>
        <family val="2"/>
      </rPr>
      <t xml:space="preserve"> O</t>
    </r>
    <r>
      <rPr>
        <sz val="8"/>
        <rFont val="Arial"/>
        <family val="2"/>
      </rPr>
      <t>2</t>
    </r>
    <r>
      <rPr>
        <sz val="12"/>
        <rFont val="Arial"/>
        <family val="2"/>
      </rPr>
      <t xml:space="preserve">  проф.(65 л выход) зима/лето</t>
    </r>
  </si>
  <si>
    <t>Отчет о совместимости для монтаж www.Lemma24.ru NEW.xls</t>
  </si>
  <si>
    <t>Дата отчета: 04.07.2013 13:13</t>
  </si>
  <si>
    <t>Некоторые свойства данной книги не поддерживаются более ранними версиями Excel. Сохранение книги в формате более ранней версии приведет к потере или ограничению функциональности этих свойств.</t>
  </si>
  <si>
    <t>Несущественная потеря точности</t>
  </si>
  <si>
    <t>Число экземпляров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</si>
  <si>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</si>
  <si>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Пена монтажная  PENOSIL Premium GunFoam ( 65 л выход) лето</t>
  </si>
  <si>
    <r>
      <t xml:space="preserve">Нащельник самоклеющийся с уплотнителем 50Х2Х </t>
    </r>
    <r>
      <rPr>
        <b/>
        <sz val="12"/>
        <color indexed="8"/>
        <rFont val="Arial"/>
        <family val="2"/>
      </rPr>
      <t>50м</t>
    </r>
    <r>
      <rPr>
        <sz val="12"/>
        <color indexed="8"/>
        <rFont val="Arial"/>
        <family val="2"/>
      </rPr>
      <t xml:space="preserve">                                         От 500 метров</t>
    </r>
  </si>
  <si>
    <r>
      <t xml:space="preserve">Нащельник самоклеющийся с уплотнителем 60Х2Х </t>
    </r>
    <r>
      <rPr>
        <b/>
        <sz val="12"/>
        <color indexed="8"/>
        <rFont val="Arial"/>
        <family val="2"/>
      </rPr>
      <t>50м</t>
    </r>
    <r>
      <rPr>
        <sz val="12"/>
        <color indexed="8"/>
        <rFont val="Arial"/>
        <family val="2"/>
      </rPr>
      <t xml:space="preserve">                                         От 500 метров</t>
    </r>
  </si>
  <si>
    <r>
      <t xml:space="preserve">Нащельник самоклеющийся с уплотнителем 40Х2Х </t>
    </r>
    <r>
      <rPr>
        <b/>
        <sz val="12"/>
        <color indexed="8"/>
        <rFont val="Arial"/>
        <family val="2"/>
      </rPr>
      <t>50м</t>
    </r>
    <r>
      <rPr>
        <sz val="12"/>
        <color indexed="8"/>
        <rFont val="Arial"/>
        <family val="2"/>
      </rPr>
      <t xml:space="preserve">                                         От 500 метров</t>
    </r>
  </si>
  <si>
    <r>
      <t xml:space="preserve">Нащельник самоклеющийся с уплотнителем 30Х2Х </t>
    </r>
    <r>
      <rPr>
        <b/>
        <sz val="12"/>
        <color indexed="8"/>
        <rFont val="Arial"/>
        <family val="2"/>
      </rPr>
      <t>50</t>
    </r>
    <r>
      <rPr>
        <sz val="12"/>
        <color indexed="8"/>
        <rFont val="Arial"/>
        <family val="2"/>
      </rPr>
      <t>м                                         От 500 метров</t>
    </r>
  </si>
  <si>
    <r>
      <t xml:space="preserve">Нащельник самоклеющийся с уплотнителем 70Х2Х </t>
    </r>
    <r>
      <rPr>
        <b/>
        <sz val="12"/>
        <color indexed="8"/>
        <rFont val="Arial"/>
        <family val="2"/>
      </rPr>
      <t>50м                                         От 500 метров</t>
    </r>
  </si>
  <si>
    <t>17,62</t>
  </si>
  <si>
    <t>16,25</t>
  </si>
  <si>
    <t>13,34</t>
  </si>
  <si>
    <t>цена при сумме заявки 10000Р</t>
  </si>
  <si>
    <t>Ед.изм.</t>
  </si>
  <si>
    <t>Курс евро</t>
  </si>
  <si>
    <t>Курс доллар</t>
  </si>
  <si>
    <t>ЛИПЛЕНТ Мфтс лента пароизоляционная, дублированная, нетканное полотно на основе алюминиевой фольги (под "сухую" так и "мокрую" отделку откосов),                                                                                 1 исполнение( бутил-бутил) ,2 исполнение( бутил-скотч)</t>
  </si>
  <si>
    <t>ЛИПЛЕНТ С  лента самоклеящаяся, дублированная нетканное полотно(под "мокрую"и "сухую" отделку эксплуатируется  при температуреот  -60 до +100)</t>
  </si>
  <si>
    <t>11,70</t>
  </si>
  <si>
    <t>ПСУЛЫ плотность #30,40,50,80 #</t>
  </si>
  <si>
    <t>WS 4057, пистолет для монтажной пены</t>
  </si>
  <si>
    <t>WS 9079Т, пистолет для монтажной пены</t>
  </si>
  <si>
    <t>Penosil 9090, пистолет для монтажной пены</t>
  </si>
  <si>
    <t>АВТОМАТ Саморез оконный SG 3,9*16 (1кор.-18000 шт.), белый цинк</t>
  </si>
  <si>
    <t>АВТОМАТ Саморез оконный SG 3,9*19 (1кор.-16000 шт.), белый цинк</t>
  </si>
  <si>
    <t>АВТОМАТ Саморез оконный SG 3,9*25 (1кор.-12000 шт.), белый цинк</t>
  </si>
  <si>
    <t>цена при сумме заявки 30000Р</t>
  </si>
  <si>
    <t>цена при сумме заявки 60000Р</t>
  </si>
  <si>
    <t>SERVICE SET, набор для профилакт ухода за ПВХ, Базовый, (1к.-40шт.) (Германия)</t>
  </si>
  <si>
    <t>COSMOFEN RM, ПВХ-реставрационная шпатлевка,белая,19гр.,(6 шт/кор) (ГУ-20шт)</t>
  </si>
  <si>
    <t>COSMOPLAST 555, тюбик 20 грамм, (1к-100 шт) (Германия)</t>
  </si>
  <si>
    <t>Носик пластиковый для Cosmofen Duo, (1к-75шт)</t>
  </si>
  <si>
    <t>ПИСТОЛЕТЫ ДЛЯ МОНТАЖНОЙ ПЕНЫ</t>
  </si>
  <si>
    <t>COSMOHYBRID 1814 310 картридж 310 мл (1к-20шт) (Германия)</t>
  </si>
  <si>
    <t>COSMOHYBRID 1828 310 картридж 310 мл (1к-20шт) (Германия)</t>
  </si>
  <si>
    <t>COSMOPUR К1, полиуретановый клей, картридж 310 мл. (1к-20шт.)</t>
  </si>
  <si>
    <t>ПСУЛ 30 Эстония</t>
  </si>
  <si>
    <t>ПСУЛ 30-40 ЛИПЛЕНТ-CТРОЙПОЛИМЕР</t>
  </si>
  <si>
    <t>Пена монтажная Remontix Pro 65</t>
  </si>
  <si>
    <t>Пена монтажная  PENOSIL Premium Gold Gun проф. ( 65 л выход) winter</t>
  </si>
  <si>
    <t xml:space="preserve">Пена монтажная  PENOSIL Premium Gold Gun проф. ( 65 л выход) </t>
  </si>
  <si>
    <t xml:space="preserve">Пена монтажная ULTIMA PRO  проф.( 65 л выход) </t>
  </si>
  <si>
    <t>STANDARD Penosil 65, пена монтажная пистолетная, 850ml</t>
  </si>
  <si>
    <t>Пена монтажная Realist 70 Red  winter</t>
  </si>
  <si>
    <t>Пена монтажная Realist 65+ Orange winter</t>
  </si>
  <si>
    <t>ГЕРМЕТИКИ  PENOSIL</t>
  </si>
  <si>
    <t>ГЕРМЕТИКИ   ULTIMA (EU/J)</t>
  </si>
  <si>
    <t>Penosil AQ, герметик силиконовый для аквариумов, бесцветный, 310 ml</t>
  </si>
  <si>
    <t>Penosil AQ, герметик силиконовый для аквариумов, черный, 310 ml</t>
  </si>
  <si>
    <t>Penosil General, герметик силиконовый, многофункциональный, белый, 310 ml</t>
  </si>
  <si>
    <t>Penosil General, герметик силиконовый, многофункциональный, бесцветный, 310 ml</t>
  </si>
  <si>
    <t>Penosil High Temp, герметик силиконовый термостойкий, 310ml</t>
  </si>
  <si>
    <t>Penosil N, герметик силиконовый нейтральный, белый, 310 ml</t>
  </si>
  <si>
    <t>Penosil N, герметик силиконовый нейтральный, белый, 600 ml</t>
  </si>
  <si>
    <t>Penosil N, герметик силиконовый нейтральный, бесцветный, 310 ml</t>
  </si>
  <si>
    <t>Penosil N, герметик силиконовый нейтральный, бесцветный, 600 ml</t>
  </si>
  <si>
    <t>Penosil N, герметик силиконовый нейтральный, черный, 600 ml</t>
  </si>
  <si>
    <t>Penosil S, герметик силиконовый санитарный, белый, 310 ml</t>
  </si>
  <si>
    <t>Penosil S, герметик силиконовый санитарный, бесцветный, 310 ml</t>
  </si>
  <si>
    <t>Penosil U, герметик силиконовый универсальный, бежевый, 310 ml</t>
  </si>
  <si>
    <t>Penosil U, герметик силиконовый универсальный, белый, 310 ml</t>
  </si>
  <si>
    <t>Penosil U, герметик силиконовый универсальный, белый, 600 ml</t>
  </si>
  <si>
    <t>Penosil U, герметик силиконовый универсальный, бесцветный, 310 ml</t>
  </si>
  <si>
    <t>Penosil U, герметик силиконовый универсальный, бесцветный, 600 ml</t>
  </si>
  <si>
    <t>Penosil U, герметик силиконовый универсальный, коричневый, 310 ml</t>
  </si>
  <si>
    <t>Penosil U, герметик силиконовый универсальный, серый, 310 ml</t>
  </si>
  <si>
    <t>Penosil U, герметик силиконовый универсальный, черный, 310 ml</t>
  </si>
  <si>
    <t>Penosil 1500, герметик  для печей, 310 ml</t>
  </si>
  <si>
    <t>Penosil Bitum, герметик битумный для крыши, 310 ml</t>
  </si>
  <si>
    <t>Penosil Hibrid, гибридный герметик для компенсационных швов, 600ml (1кор.-20шт.)</t>
  </si>
  <si>
    <t>Penosil WaterStop, герметик водостойкий со стекловолокном, 1000 ml  (1к-6б)</t>
  </si>
  <si>
    <t>КАУЧУКОВЫЙ Penosil All Weather, герметик всесезонный для кровли, 310 ml.</t>
  </si>
  <si>
    <t>Ultima S герметик силиконовый санитарный белый,280ml</t>
  </si>
  <si>
    <t>Ultima S герметик силиконовый санитарный бесцветный,280ml</t>
  </si>
  <si>
    <t>Ultima U герметик силиконовый универсальный белый,280ml</t>
  </si>
  <si>
    <t>Ultima U герметик силиконовый универсальный бесцветный,280ml</t>
  </si>
  <si>
    <t>БЕЖЕВЫЙ Ultima U герметик силиконовый универсальный бежевый,280ml</t>
  </si>
  <si>
    <t xml:space="preserve">КОРИЧНЕВЫЙ Ultima U герметик силиконовый универсальный коричневый,280ml </t>
  </si>
  <si>
    <t>СЕРЫЙ Ultima U герметик силиконовый универсальный серый,280ml</t>
  </si>
  <si>
    <t xml:space="preserve">ЧЕРНЫЙ Ultima U герметик силиконовый универсальный черный,280ml </t>
  </si>
  <si>
    <t>Акрил Ultima, герметик акриловый, белый, 280 ml</t>
  </si>
  <si>
    <t>Boxer S, герметик силиконовый санитарный, белый, 280ml (1КОР-12ШТ)</t>
  </si>
  <si>
    <t>Boxer S, герметик силиконовый санитарный, бесцветный, 280ml (1КОР-12ШТ)</t>
  </si>
  <si>
    <t>Boxer U, герметик силиконовый универсальный белый, 280ml (1КОР-12шт)</t>
  </si>
  <si>
    <t>Boxer U, герметик силиконовый универсальный бесцветный, 280ml (1КОР-12шт)</t>
  </si>
  <si>
    <t xml:space="preserve">ГЕРМЕТИКИ REMONTIX </t>
  </si>
  <si>
    <t>Remontix S, герметик силиконовый, санитарный белый, 310ml (1КОР-12ШТ)</t>
  </si>
  <si>
    <t>Remontix S, герметик силиконовый, санитарный бесцветный, 310ml (1КОР-12ШТ)</t>
  </si>
  <si>
    <t>Remontix U, герметик силиконовый универсальный, белый,310ml (1КОР-12ШТ)</t>
  </si>
  <si>
    <t>Remontix U, герметик силиконовый универсальный, бесцветный,310ml (1КОР-12ШТ)</t>
  </si>
  <si>
    <t>ГЕРМЕТИКИ АКРИЛОВЫЕ ВСЕ</t>
  </si>
  <si>
    <t>Акрил Boxer, герметик акриловый, белый, 280ml</t>
  </si>
  <si>
    <t>Акрил Penosil, герметик акриловый всесезонный, белый, 310 ml</t>
  </si>
  <si>
    <t>Акрил Remontix, герметик акриловый, белый, 310ml</t>
  </si>
  <si>
    <t>Акрил Ремонт на 100%, герметик акриловый, белый, 280ml</t>
  </si>
  <si>
    <t>ГЕРМЕТИКИ BOXER</t>
  </si>
  <si>
    <t>OPPA CLEANER, очиститель монтажной пены, 500 мл, Россия</t>
  </si>
  <si>
    <t>PENOSIL CLEANER, очиститель монтажной пены, 500 ml, Россия</t>
  </si>
  <si>
    <t>Penosil Сured-Foam Remover, очиститель застывшей пены, 340 мл</t>
  </si>
  <si>
    <t>ULTIMA RUS, очиститель монтажной пены, 500 ml, Россия</t>
  </si>
  <si>
    <t>БЫТОВАЯ МОНТАЖНАЯ ПЕНА</t>
  </si>
  <si>
    <t>Boxer, пена монтажная всесезонная, 600 ml,Россия</t>
  </si>
  <si>
    <t>Oppa, пена монтажная всесезонная, 480 ml, Россия</t>
  </si>
  <si>
    <t>Penosil Premium Fire Rated Foam B1, огнеупорная монтажная пена, 750 ml</t>
  </si>
  <si>
    <t>Penosil Premium Foam 340 ml, пена монтажная</t>
  </si>
  <si>
    <t>Penosil Premium Foam winter, пена монтажная, 750 ml</t>
  </si>
  <si>
    <t>Penosil Premium Foam, пена монтажная, 750 ml</t>
  </si>
  <si>
    <t>Remontix, пена монтажная всесезонная, 750 ml, Россия</t>
  </si>
  <si>
    <t>ULTIMA, 445 пена монтажная всесезонная, 445г, Россия</t>
  </si>
  <si>
    <t>Ultima, пена монтажная всесезонная, 700 ml, Россия</t>
  </si>
  <si>
    <t>Ремонт на 100%, пена монтажная всесезонная, 600 ml, Россия</t>
  </si>
  <si>
    <t>БЕЛЫЙ,Герметик для  НАРУЖ паропроницаемого слоя монтажного шва,ведро 7кг,используется вместо ленты СД.Праймер</t>
  </si>
  <si>
    <t xml:space="preserve"> БЕЛЫЙ,Герметик для ВНУТР. пароизоляционного слоя монтажного шва,ведро 7кг,используется всесто лент Мфтс.Праймер</t>
  </si>
  <si>
    <t>ЛИПЛЕНТ И ВИКАР</t>
  </si>
  <si>
    <t>Викар LDU, лента пароизоляционная дублированная, 100х1,5 мм, 12 м (3 шт.)</t>
  </si>
  <si>
    <t>Викар LDU, лента пароизоляционная дублированная, 120х1,5 мм, 12 м (3 шт.)</t>
  </si>
  <si>
    <t>Викар LDU, лента пароизоляционная дублированная, 150х1,5 мм, 12 м (3 шт.)</t>
  </si>
  <si>
    <t>Викар LDU, лента пароизоляционная дублированная, 200х1,5 мм, 12 м (3 шт.)</t>
  </si>
  <si>
    <t>Викар LDU, лента пароизоляционная дублированная, 75х1,5 мм, 12 м (3 шт.)</t>
  </si>
  <si>
    <t>Викар LM, лента пароизоляционная металлизированная, 100х1,5 мм, 24 м (2 шт.)</t>
  </si>
  <si>
    <t>Викар LM, лента пароизоляционная металлизированная, 120х1,5 мм, 24 м (2 шт.)</t>
  </si>
  <si>
    <t>Викар LM, лента пароизоляционная металлизированная, 150х1,5 мм, 24 м (2 шт.)</t>
  </si>
  <si>
    <t>Викар LM, лента пароизоляционная металлизированная, 200х1,5 мм, 24 м (2 шт.)</t>
  </si>
  <si>
    <t>Викар LN, лента пароизоляционная, 100х1,5 мм, 24 м (2 шт.)</t>
  </si>
  <si>
    <t>Викар LN, лента пароизоляционная, 120х1,5 мм, 24 м (2 шт.)</t>
  </si>
  <si>
    <t>Викар LN, лента пароизоляционная, 150х1,5 мм, 24 м (2 шт.)</t>
  </si>
  <si>
    <t>Викар LN, лента пароизоляционная, 200х1,5 мм, 24 м (2 шт.)</t>
  </si>
  <si>
    <t>Химия WEISS COSMOFEN  (Германия)</t>
  </si>
  <si>
    <t>Викар LDIF, лента гидроизоляционная диффузионная, 100х1,5 мм, 12 м (3 шт.)</t>
  </si>
  <si>
    <t>Викар LDIF, лента гидроизоляционная диффузионная, 120х1,5 мм, 12 м (3 шт.)</t>
  </si>
  <si>
    <t>Викар LDIF, лента гидроизоляционная диффузионная, 150х1,5 мм, 12 м (3 шт.)</t>
  </si>
  <si>
    <t>Викар LDIF, лента гидроизоляционная диффузионная, 70х1,5 мм, 12 м (3 шт.)</t>
  </si>
  <si>
    <t>Склад; 140053, Московская область, г.Котельники, мкр. "Силикат", промзона, стр.3</t>
  </si>
  <si>
    <t>Офис; 111024,г.Москва,ул.Авиамоторная д.50 стр. 2</t>
  </si>
  <si>
    <t>COSMOFEN10,металлическая банка 1000мл,12шт в кор. (Германия) COSMO CL-300.120</t>
  </si>
  <si>
    <t>COSMOFEN 20,металлическая банка 1000мл,12шт в кор (Германия) COSMO CL-300.140</t>
  </si>
  <si>
    <t>COSMOFEN 345,картридж 305гр,20шт в кор. (Германия)                   COSMO SL-660.150</t>
  </si>
  <si>
    <t>COSMOFEN 5,металлическая банка 1000мл,12шт в кор. (Германия)  COSMO CL-300.110</t>
  </si>
  <si>
    <t>COSMOFEN CA 12, клей, флакончик 20гр, 200шт в кор. (Германия)   COSMO CA-500.200</t>
  </si>
  <si>
    <t>COSMOPUR 819, полиуретановый клей, картридж 310 мл. (1к-20 шт.) COSMO PU-100.130</t>
  </si>
  <si>
    <t>COSMOFEN 60,металлическая банка 1000мл,(1к-12шт), (Германия)   COSMO CL-300.150</t>
  </si>
  <si>
    <t>COSMOFEN DUO, двухкомп.клей,беж,900гр.,(1к-10шт),(Германия)     COSMO PU-200.280</t>
  </si>
  <si>
    <t>COSMOFEN CA 12, клей, флакончик 50гр,120 шт в кор. (Германия)   COSMO CA-500.200</t>
  </si>
  <si>
    <r>
      <rPr>
        <sz val="18"/>
        <rFont val="Modern No. 20"/>
        <family val="1"/>
      </rPr>
      <t>Инн</t>
    </r>
    <r>
      <rPr>
        <b/>
        <sz val="18"/>
        <rFont val="Modern No. 20"/>
        <family val="1"/>
      </rPr>
      <t xml:space="preserve"> </t>
    </r>
    <r>
      <rPr>
        <b/>
        <sz val="18"/>
        <rFont val="Arial"/>
        <family val="2"/>
        <charset val="204"/>
      </rPr>
      <t>7722317345</t>
    </r>
    <r>
      <rPr>
        <b/>
        <sz val="18"/>
        <rFont val="Modern No. 20"/>
        <family val="1"/>
      </rPr>
      <t xml:space="preserve">, </t>
    </r>
    <r>
      <rPr>
        <sz val="18"/>
        <rFont val="Modern No. 20"/>
        <family val="1"/>
      </rPr>
      <t>огрн</t>
    </r>
    <r>
      <rPr>
        <b/>
        <sz val="18"/>
        <rFont val="Modern No. 20"/>
        <family val="1"/>
      </rPr>
      <t xml:space="preserve"> </t>
    </r>
    <r>
      <rPr>
        <b/>
        <sz val="18"/>
        <rFont val="Arial"/>
        <family val="2"/>
        <charset val="204"/>
      </rPr>
      <t>1157746129067</t>
    </r>
  </si>
  <si>
    <t>ООО "ЛЕММА 24"</t>
  </si>
  <si>
    <t>COSMOFEN PLUS HV прозрачный, жидкий пластик200гр,30шт в кор COSMO SL-660.230</t>
  </si>
  <si>
    <t>COSMOFEN PLUS WEIB белый, жидкий пластик 200гр, 30 шт в кор.  COSMO SL-660.220</t>
  </si>
  <si>
    <t>COSMOFEN PMMA</t>
  </si>
  <si>
    <t xml:space="preserve">COSMOPLAST 500  клей, флакончик 20гр, 200шт в кор. (Германия)  </t>
  </si>
  <si>
    <t>ПСУЛ WS 50 (Эстония)</t>
  </si>
  <si>
    <t>ПСУЛ  50 10/15 (1корх30шт 20 метров)</t>
  </si>
  <si>
    <t>ПСУЛ  50 10/20 (1корх30шт 15 метров)</t>
  </si>
  <si>
    <t>ПСУЛ  50 15/20 (1корх20шт 15 метров)</t>
  </si>
  <si>
    <t>ПСУЛ  50 15/30 (1корх20шт 10 метров)</t>
  </si>
  <si>
    <t>ПСУЛ  50 15/40 (1корх20шт  8 метров)</t>
  </si>
  <si>
    <t>ПСУЛ  50 20/40 (1корх15шт  8 метров)</t>
  </si>
  <si>
    <t xml:space="preserve"> ПСУЛ ЛИПЛЕНТ 50 (Россия)</t>
  </si>
  <si>
    <t xml:space="preserve">Пена монтажная Realist 70 Red </t>
  </si>
  <si>
    <t xml:space="preserve">Пена монтажная Realist 65+ Orange </t>
  </si>
  <si>
    <t xml:space="preserve"> тел/факс.+7(916)1884238,   8(800) 5554287 (звонок по РФ бесплатный).</t>
  </si>
  <si>
    <t>на 23.01.17</t>
  </si>
</sst>
</file>

<file path=xl/styles.xml><?xml version="1.0" encoding="utf-8"?>
<styleSheet xmlns="http://schemas.openxmlformats.org/spreadsheetml/2006/main">
  <numFmts count="11">
    <numFmt numFmtId="164" formatCode="[$$-409]#,##0.00"/>
    <numFmt numFmtId="165" formatCode="[$€-2]\ #,##0.00"/>
    <numFmt numFmtId="166" formatCode="#,##0.00&quot;р.&quot;"/>
    <numFmt numFmtId="167" formatCode="0&quot; шт&quot;"/>
    <numFmt numFmtId="168" formatCode="[$$-409]#,##0.00_ ;\-[$$-409]#,##0.00\ "/>
    <numFmt numFmtId="169" formatCode="[$€-2]\ #,##0.000"/>
    <numFmt numFmtId="170" formatCode="[$$-1009]#,##0.00"/>
    <numFmt numFmtId="171" formatCode="[$$-C09]#,##0.00"/>
    <numFmt numFmtId="172" formatCode="#,##0.000&quot;р.&quot;"/>
    <numFmt numFmtId="173" formatCode="#,##0.00\ [$€-1]"/>
    <numFmt numFmtId="174" formatCode="#,##0&quot;р.&quot;"/>
  </numFmts>
  <fonts count="45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 Cyr"/>
      <charset val="204"/>
    </font>
    <font>
      <b/>
      <sz val="12"/>
      <color indexed="8"/>
      <name val="Arial"/>
      <family val="2"/>
    </font>
    <font>
      <b/>
      <sz val="16"/>
      <name val="Arial Cyr"/>
      <charset val="204"/>
    </font>
    <font>
      <sz val="16"/>
      <name val="Arial Cyr"/>
      <charset val="204"/>
    </font>
    <font>
      <b/>
      <i/>
      <sz val="11"/>
      <name val="Arial Cyr"/>
      <charset val="204"/>
    </font>
    <font>
      <b/>
      <sz val="16"/>
      <name val="Mistral"/>
      <family val="4"/>
    </font>
    <font>
      <b/>
      <sz val="16"/>
      <name val="Modern No. 20"/>
      <family val="1"/>
    </font>
    <font>
      <b/>
      <sz val="18"/>
      <name val="Modern No. 20"/>
      <family val="1"/>
    </font>
    <font>
      <sz val="18"/>
      <name val="Modern No. 20"/>
      <family val="1"/>
    </font>
    <font>
      <b/>
      <sz val="20"/>
      <name val="Mistral"/>
      <family val="4"/>
    </font>
    <font>
      <b/>
      <sz val="22"/>
      <name val="Mistral"/>
      <family val="4"/>
    </font>
    <font>
      <b/>
      <sz val="12"/>
      <name val="Modern No. 20"/>
      <family val="1"/>
    </font>
    <font>
      <b/>
      <sz val="18"/>
      <name val="Mistral"/>
      <family val="4"/>
    </font>
    <font>
      <sz val="8"/>
      <name val="Arial Cyr"/>
      <charset val="204"/>
    </font>
    <font>
      <b/>
      <sz val="11"/>
      <name val="Modern No. 20"/>
      <family val="1"/>
    </font>
    <font>
      <b/>
      <sz val="16"/>
      <color indexed="12"/>
      <name val="MS Serif"/>
      <family val="2"/>
      <charset val="204"/>
    </font>
    <font>
      <b/>
      <sz val="22"/>
      <name val="Modern No. 20"/>
      <family val="1"/>
    </font>
    <font>
      <b/>
      <sz val="14"/>
      <name val="Adobe Garamond Pro Bold"/>
      <family val="1"/>
      <charset val="204"/>
    </font>
    <font>
      <sz val="16"/>
      <name val="MS Serif"/>
      <family val="1"/>
      <charset val="204"/>
    </font>
    <font>
      <b/>
      <sz val="11"/>
      <name val="Arial"/>
      <family val="2"/>
    </font>
    <font>
      <i/>
      <sz val="16"/>
      <color indexed="8"/>
      <name val="Arial Cyr"/>
      <charset val="204"/>
    </font>
    <font>
      <b/>
      <i/>
      <sz val="16"/>
      <color indexed="8"/>
      <name val="Arial Cyr"/>
      <charset val="204"/>
    </font>
    <font>
      <sz val="16"/>
      <name val="Arial"/>
      <family val="2"/>
    </font>
    <font>
      <sz val="8"/>
      <name val="Arial"/>
      <family val="2"/>
    </font>
    <font>
      <b/>
      <sz val="22"/>
      <name val="Charcoal CY"/>
      <family val="1"/>
      <charset val="204"/>
    </font>
    <font>
      <b/>
      <sz val="10"/>
      <name val="Arial Cyr"/>
      <charset val="204"/>
    </font>
    <font>
      <sz val="18"/>
      <name val="Adobe Garamond Pro Bold"/>
      <charset val="204"/>
    </font>
    <font>
      <b/>
      <i/>
      <sz val="12"/>
      <name val="Arial Cyr"/>
      <charset val="204"/>
    </font>
    <font>
      <sz val="12"/>
      <name val="Arial"/>
      <family val="2"/>
      <charset val="204"/>
    </font>
    <font>
      <b/>
      <sz val="16"/>
      <name val="Mistral"/>
      <family val="4"/>
      <charset val="204"/>
    </font>
    <font>
      <b/>
      <sz val="22"/>
      <name val="Mistral"/>
      <family val="4"/>
      <charset val="204"/>
    </font>
    <font>
      <u/>
      <sz val="10"/>
      <color theme="10"/>
      <name val="Arial Cyr"/>
      <charset val="204"/>
    </font>
    <font>
      <u/>
      <sz val="16"/>
      <color theme="10"/>
      <name val="Arial Cyr"/>
      <charset val="204"/>
    </font>
    <font>
      <i/>
      <sz val="16"/>
      <color theme="1"/>
      <name val="Arial Cyr"/>
      <charset val="204"/>
    </font>
    <font>
      <b/>
      <i/>
      <sz val="14"/>
      <name val="Arial"/>
      <family val="2"/>
      <charset val="204"/>
    </font>
    <font>
      <b/>
      <sz val="18"/>
      <name val="Arial"/>
      <family val="2"/>
      <charset val="204"/>
    </font>
    <font>
      <sz val="10"/>
      <color indexed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0" fontId="44" fillId="0" borderId="0"/>
  </cellStyleXfs>
  <cellXfs count="275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left" wrapText="1" shrinkToFit="1"/>
    </xf>
    <xf numFmtId="0" fontId="0" fillId="0" borderId="0" xfId="0" applyAlignment="1">
      <alignment wrapText="1" shrinkToFit="1"/>
    </xf>
    <xf numFmtId="0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vertical="top" wrapText="1"/>
    </xf>
    <xf numFmtId="167" fontId="4" fillId="0" borderId="1" xfId="0" applyNumberFormat="1" applyFont="1" applyBorder="1" applyAlignment="1">
      <alignment horizontal="center" vertical="top" wrapText="1"/>
    </xf>
    <xf numFmtId="166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NumberFormat="1" applyFont="1" applyBorder="1" applyAlignment="1">
      <alignment vertical="top" wrapText="1"/>
    </xf>
    <xf numFmtId="0" fontId="4" fillId="2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wrapText="1"/>
    </xf>
    <xf numFmtId="166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vertical="top" wrapText="1"/>
    </xf>
    <xf numFmtId="166" fontId="3" fillId="2" borderId="2" xfId="0" applyNumberFormat="1" applyFont="1" applyFill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3" borderId="3" xfId="0" applyFont="1" applyFill="1" applyBorder="1"/>
    <xf numFmtId="0" fontId="3" fillId="3" borderId="4" xfId="0" applyFont="1" applyFill="1" applyBorder="1" applyAlignment="1">
      <alignment horizontal="center"/>
    </xf>
    <xf numFmtId="0" fontId="4" fillId="4" borderId="3" xfId="0" applyFont="1" applyFill="1" applyBorder="1"/>
    <xf numFmtId="0" fontId="4" fillId="3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right" wrapText="1"/>
    </xf>
    <xf numFmtId="1" fontId="4" fillId="4" borderId="3" xfId="0" applyNumberFormat="1" applyFont="1" applyFill="1" applyBorder="1"/>
    <xf numFmtId="0" fontId="4" fillId="4" borderId="3" xfId="0" applyNumberFormat="1" applyFont="1" applyFill="1" applyBorder="1" applyAlignment="1">
      <alignment horizontal="right" vertical="top" wrapText="1"/>
    </xf>
    <xf numFmtId="1" fontId="4" fillId="4" borderId="4" xfId="0" applyNumberFormat="1" applyFont="1" applyFill="1" applyBorder="1"/>
    <xf numFmtId="0" fontId="2" fillId="3" borderId="5" xfId="0" applyFont="1" applyFill="1" applyBorder="1" applyAlignment="1">
      <alignment vertical="center"/>
    </xf>
    <xf numFmtId="0" fontId="4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horizontal="right" wrapText="1"/>
    </xf>
    <xf numFmtId="0" fontId="4" fillId="3" borderId="6" xfId="0" applyFont="1" applyFill="1" applyBorder="1" applyAlignment="1">
      <alignment horizontal="right" wrapText="1"/>
    </xf>
    <xf numFmtId="0" fontId="25" fillId="3" borderId="5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 wrapText="1"/>
    </xf>
    <xf numFmtId="0" fontId="4" fillId="5" borderId="4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/>
    <xf numFmtId="166" fontId="12" fillId="0" borderId="1" xfId="0" applyNumberFormat="1" applyFont="1" applyBorder="1" applyAlignment="1">
      <alignment horizontal="left"/>
    </xf>
    <xf numFmtId="172" fontId="12" fillId="0" borderId="1" xfId="0" applyNumberFormat="1" applyFont="1" applyBorder="1" applyAlignment="1">
      <alignment horizontal="left"/>
    </xf>
    <xf numFmtId="166" fontId="3" fillId="2" borderId="1" xfId="0" applyNumberFormat="1" applyFont="1" applyFill="1" applyBorder="1" applyAlignment="1">
      <alignment horizontal="center" vertical="top" wrapText="1"/>
    </xf>
    <xf numFmtId="166" fontId="3" fillId="6" borderId="1" xfId="0" applyNumberFormat="1" applyFont="1" applyFill="1" applyBorder="1" applyAlignment="1">
      <alignment horizontal="center" wrapText="1"/>
    </xf>
    <xf numFmtId="165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Border="1" applyAlignment="1">
      <alignment horizontal="center" vertical="top" wrapText="1"/>
    </xf>
    <xf numFmtId="165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vertical="top" wrapText="1"/>
    </xf>
    <xf numFmtId="168" fontId="3" fillId="2" borderId="1" xfId="0" applyNumberFormat="1" applyFont="1" applyFill="1" applyBorder="1" applyAlignment="1">
      <alignment horizontal="center" wrapText="1"/>
    </xf>
    <xf numFmtId="168" fontId="3" fillId="0" borderId="1" xfId="0" applyNumberFormat="1" applyFont="1" applyBorder="1" applyAlignment="1">
      <alignment horizontal="center" wrapText="1"/>
    </xf>
    <xf numFmtId="166" fontId="4" fillId="7" borderId="1" xfId="0" applyNumberFormat="1" applyFont="1" applyFill="1" applyBorder="1" applyAlignment="1">
      <alignment horizontal="center" vertical="top" wrapText="1"/>
    </xf>
    <xf numFmtId="166" fontId="3" fillId="7" borderId="1" xfId="0" applyNumberFormat="1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left" wrapText="1"/>
    </xf>
    <xf numFmtId="166" fontId="3" fillId="7" borderId="1" xfId="0" applyNumberFormat="1" applyFont="1" applyFill="1" applyBorder="1" applyAlignment="1">
      <alignment horizontal="center" vertical="center"/>
    </xf>
    <xf numFmtId="166" fontId="3" fillId="7" borderId="1" xfId="0" applyNumberFormat="1" applyFont="1" applyFill="1" applyBorder="1" applyAlignment="1" applyProtection="1">
      <alignment horizontal="center" vertical="center"/>
      <protection locked="0"/>
    </xf>
    <xf numFmtId="164" fontId="2" fillId="7" borderId="1" xfId="0" applyNumberFormat="1" applyFont="1" applyFill="1" applyBorder="1" applyAlignment="1">
      <alignment horizontal="center" vertical="top" wrapText="1"/>
    </xf>
    <xf numFmtId="171" fontId="2" fillId="7" borderId="1" xfId="0" applyNumberFormat="1" applyFont="1" applyFill="1" applyBorder="1" applyAlignment="1">
      <alignment horizontal="center" wrapText="1"/>
    </xf>
    <xf numFmtId="170" fontId="2" fillId="7" borderId="1" xfId="0" applyNumberFormat="1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/>
    </xf>
    <xf numFmtId="166" fontId="3" fillId="7" borderId="1" xfId="0" applyNumberFormat="1" applyFont="1" applyFill="1" applyBorder="1" applyAlignment="1">
      <alignment horizontal="center"/>
    </xf>
    <xf numFmtId="2" fontId="4" fillId="7" borderId="1" xfId="0" applyNumberFormat="1" applyFont="1" applyFill="1" applyBorder="1" applyAlignment="1">
      <alignment horizontal="center" vertical="top" wrapText="1"/>
    </xf>
    <xf numFmtId="165" fontId="3" fillId="7" borderId="2" xfId="0" applyNumberFormat="1" applyFont="1" applyFill="1" applyBorder="1" applyAlignment="1">
      <alignment horizontal="center" wrapText="1"/>
    </xf>
    <xf numFmtId="165" fontId="3" fillId="7" borderId="2" xfId="0" applyNumberFormat="1" applyFont="1" applyFill="1" applyBorder="1" applyAlignment="1">
      <alignment horizontal="center" vertical="center"/>
    </xf>
    <xf numFmtId="172" fontId="12" fillId="7" borderId="1" xfId="0" applyNumberFormat="1" applyFont="1" applyFill="1" applyBorder="1" applyAlignment="1">
      <alignment horizontal="left"/>
    </xf>
    <xf numFmtId="2" fontId="4" fillId="7" borderId="1" xfId="0" applyNumberFormat="1" applyFont="1" applyFill="1" applyBorder="1" applyAlignment="1">
      <alignment vertical="center" wrapText="1"/>
    </xf>
    <xf numFmtId="2" fontId="4" fillId="7" borderId="1" xfId="0" applyNumberFormat="1" applyFont="1" applyFill="1" applyBorder="1" applyAlignment="1">
      <alignment horizontal="center" vertical="center" wrapText="1"/>
    </xf>
    <xf numFmtId="165" fontId="3" fillId="7" borderId="1" xfId="0" applyNumberFormat="1" applyFont="1" applyFill="1" applyBorder="1" applyAlignment="1">
      <alignment horizontal="center" vertical="center" wrapText="1"/>
    </xf>
    <xf numFmtId="0" fontId="4" fillId="7" borderId="1" xfId="0" applyNumberFormat="1" applyFont="1" applyFill="1" applyBorder="1" applyAlignment="1">
      <alignment vertical="top" wrapText="1"/>
    </xf>
    <xf numFmtId="0" fontId="4" fillId="7" borderId="1" xfId="0" applyNumberFormat="1" applyFont="1" applyFill="1" applyBorder="1" applyAlignment="1">
      <alignment horizontal="center" vertical="top" wrapText="1"/>
    </xf>
    <xf numFmtId="2" fontId="4" fillId="7" borderId="1" xfId="0" applyNumberFormat="1" applyFont="1" applyFill="1" applyBorder="1" applyAlignment="1">
      <alignment vertical="top" wrapText="1"/>
    </xf>
    <xf numFmtId="166" fontId="3" fillId="7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4" fillId="5" borderId="3" xfId="0" applyFont="1" applyFill="1" applyBorder="1" applyAlignment="1">
      <alignment horizontal="right"/>
    </xf>
    <xf numFmtId="165" fontId="3" fillId="7" borderId="1" xfId="0" applyNumberFormat="1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 wrapText="1"/>
    </xf>
    <xf numFmtId="166" fontId="2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>
      <alignment horizontal="center" vertical="center" wrapText="1"/>
    </xf>
    <xf numFmtId="165" fontId="3" fillId="7" borderId="1" xfId="0" applyNumberFormat="1" applyFont="1" applyFill="1" applyBorder="1" applyAlignment="1" applyProtection="1">
      <alignment horizontal="center" vertical="center" wrapText="1"/>
      <protection locked="0"/>
    </xf>
    <xf numFmtId="169" fontId="2" fillId="7" borderId="1" xfId="0" applyNumberFormat="1" applyFont="1" applyFill="1" applyBorder="1" applyAlignment="1">
      <alignment horizontal="center" vertical="center"/>
    </xf>
    <xf numFmtId="166" fontId="22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>
      <alignment horizontal="center" vertical="center" wrapText="1"/>
    </xf>
    <xf numFmtId="174" fontId="3" fillId="7" borderId="1" xfId="0" applyNumberFormat="1" applyFont="1" applyFill="1" applyBorder="1" applyAlignment="1">
      <alignment horizontal="center" vertical="center" wrapText="1"/>
    </xf>
    <xf numFmtId="166" fontId="27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>
      <alignment horizontal="right" wrapText="1"/>
    </xf>
    <xf numFmtId="0" fontId="22" fillId="7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27" fillId="7" borderId="1" xfId="0" applyFont="1" applyFill="1" applyBorder="1" applyAlignment="1">
      <alignment horizontal="center" vertical="center" wrapText="1"/>
    </xf>
    <xf numFmtId="166" fontId="19" fillId="7" borderId="1" xfId="0" applyNumberFormat="1" applyFont="1" applyFill="1" applyBorder="1" applyAlignment="1" applyProtection="1">
      <alignment horizontal="left" vertical="center" wrapText="1"/>
      <protection locked="0"/>
    </xf>
    <xf numFmtId="166" fontId="3" fillId="7" borderId="1" xfId="0" applyNumberFormat="1" applyFont="1" applyFill="1" applyBorder="1" applyAlignment="1">
      <alignment horizontal="center" vertical="center" wrapText="1"/>
    </xf>
    <xf numFmtId="0" fontId="33" fillId="0" borderId="0" xfId="0" applyNumberFormat="1" applyFont="1" applyAlignment="1">
      <alignment vertical="top" wrapText="1"/>
    </xf>
    <xf numFmtId="0" fontId="3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9" xfId="0" applyNumberForma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3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3" fillId="0" borderId="0" xfId="0" applyNumberFormat="1" applyFont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5" fillId="7" borderId="1" xfId="0" applyFont="1" applyFill="1" applyBorder="1" applyAlignment="1">
      <alignment horizontal="left" vertical="top" wrapText="1"/>
    </xf>
    <xf numFmtId="166" fontId="4" fillId="7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7" borderId="12" xfId="0" applyNumberFormat="1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/>
    </xf>
    <xf numFmtId="49" fontId="2" fillId="7" borderId="1" xfId="0" applyNumberFormat="1" applyFont="1" applyFill="1" applyBorder="1" applyAlignment="1">
      <alignment horizontal="center"/>
    </xf>
    <xf numFmtId="0" fontId="4" fillId="7" borderId="13" xfId="0" applyFont="1" applyFill="1" applyBorder="1" applyAlignment="1">
      <alignment horizontal="left" wrapText="1"/>
    </xf>
    <xf numFmtId="166" fontId="4" fillId="7" borderId="13" xfId="0" applyNumberFormat="1" applyFont="1" applyFill="1" applyBorder="1" applyAlignment="1">
      <alignment horizontal="center" vertical="top" wrapText="1"/>
    </xf>
    <xf numFmtId="166" fontId="3" fillId="7" borderId="13" xfId="0" applyNumberFormat="1" applyFont="1" applyFill="1" applyBorder="1" applyAlignment="1">
      <alignment horizontal="center" wrapText="1"/>
    </xf>
    <xf numFmtId="0" fontId="4" fillId="7" borderId="12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173" fontId="3" fillId="7" borderId="1" xfId="0" applyNumberFormat="1" applyFont="1" applyFill="1" applyBorder="1" applyAlignment="1">
      <alignment horizontal="center" vertical="center" wrapText="1"/>
    </xf>
    <xf numFmtId="0" fontId="20" fillId="7" borderId="1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 applyProtection="1">
      <alignment horizontal="left" vertical="top" wrapText="1"/>
      <protection locked="0"/>
    </xf>
    <xf numFmtId="0" fontId="11" fillId="5" borderId="15" xfId="0" applyFont="1" applyFill="1" applyBorder="1" applyAlignment="1"/>
    <xf numFmtId="0" fontId="11" fillId="0" borderId="13" xfId="0" applyFont="1" applyBorder="1"/>
    <xf numFmtId="172" fontId="12" fillId="0" borderId="1" xfId="0" applyNumberFormat="1" applyFont="1" applyBorder="1" applyAlignment="1">
      <alignment horizontal="center" wrapText="1"/>
    </xf>
    <xf numFmtId="166" fontId="0" fillId="0" borderId="1" xfId="0" applyNumberFormat="1" applyBorder="1"/>
    <xf numFmtId="164" fontId="2" fillId="6" borderId="17" xfId="0" applyNumberFormat="1" applyFont="1" applyFill="1" applyBorder="1" applyAlignment="1">
      <alignment vertical="center"/>
    </xf>
    <xf numFmtId="164" fontId="2" fillId="6" borderId="18" xfId="0" applyNumberFormat="1" applyFont="1" applyFill="1" applyBorder="1" applyAlignment="1">
      <alignment vertical="center"/>
    </xf>
    <xf numFmtId="0" fontId="0" fillId="7" borderId="0" xfId="0" applyFill="1" applyBorder="1"/>
    <xf numFmtId="0" fontId="0" fillId="7" borderId="19" xfId="0" applyFill="1" applyBorder="1"/>
    <xf numFmtId="166" fontId="2" fillId="0" borderId="1" xfId="0" applyNumberFormat="1" applyFont="1" applyBorder="1"/>
    <xf numFmtId="164" fontId="10" fillId="6" borderId="20" xfId="0" applyNumberFormat="1" applyFont="1" applyFill="1" applyBorder="1" applyAlignment="1">
      <alignment horizontal="center" vertical="center"/>
    </xf>
    <xf numFmtId="166" fontId="2" fillId="7" borderId="1" xfId="0" applyNumberFormat="1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72" fontId="35" fillId="0" borderId="1" xfId="0" applyNumberFormat="1" applyFont="1" applyBorder="1" applyAlignment="1">
      <alignment horizontal="left"/>
    </xf>
    <xf numFmtId="166" fontId="35" fillId="0" borderId="1" xfId="0" applyNumberFormat="1" applyFont="1" applyBorder="1" applyAlignment="1">
      <alignment horizontal="left"/>
    </xf>
    <xf numFmtId="172" fontId="35" fillId="7" borderId="1" xfId="0" applyNumberFormat="1" applyFont="1" applyFill="1" applyBorder="1" applyAlignment="1">
      <alignment horizontal="left"/>
    </xf>
    <xf numFmtId="166" fontId="35" fillId="7" borderId="1" xfId="0" applyNumberFormat="1" applyFont="1" applyFill="1" applyBorder="1"/>
    <xf numFmtId="166" fontId="6" fillId="7" borderId="1" xfId="0" applyNumberFormat="1" applyFont="1" applyFill="1" applyBorder="1" applyAlignment="1">
      <alignment horizontal="center" vertical="center"/>
    </xf>
    <xf numFmtId="166" fontId="35" fillId="0" borderId="1" xfId="0" applyNumberFormat="1" applyFont="1" applyBorder="1"/>
    <xf numFmtId="174" fontId="6" fillId="7" borderId="1" xfId="0" applyNumberFormat="1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/>
    </xf>
    <xf numFmtId="49" fontId="35" fillId="7" borderId="1" xfId="0" applyNumberFormat="1" applyFont="1" applyFill="1" applyBorder="1" applyAlignment="1">
      <alignment horizontal="center"/>
    </xf>
    <xf numFmtId="166" fontId="6" fillId="7" borderId="1" xfId="0" applyNumberFormat="1" applyFont="1" applyFill="1" applyBorder="1" applyAlignment="1">
      <alignment horizontal="center" vertical="center" wrapText="1"/>
    </xf>
    <xf numFmtId="166" fontId="35" fillId="7" borderId="1" xfId="0" applyNumberFormat="1" applyFont="1" applyFill="1" applyBorder="1" applyAlignment="1">
      <alignment horizontal="center"/>
    </xf>
    <xf numFmtId="0" fontId="35" fillId="0" borderId="1" xfId="0" applyFont="1" applyBorder="1"/>
    <xf numFmtId="172" fontId="35" fillId="0" borderId="1" xfId="0" applyNumberFormat="1" applyFont="1" applyBorder="1"/>
    <xf numFmtId="1" fontId="4" fillId="4" borderId="1" xfId="0" applyNumberFormat="1" applyFont="1" applyFill="1" applyBorder="1"/>
    <xf numFmtId="0" fontId="22" fillId="5" borderId="1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left" wrapText="1"/>
    </xf>
    <xf numFmtId="166" fontId="4" fillId="2" borderId="21" xfId="0" applyNumberFormat="1" applyFont="1" applyFill="1" applyBorder="1" applyAlignment="1">
      <alignment horizontal="center" vertical="top" wrapText="1"/>
    </xf>
    <xf numFmtId="166" fontId="3" fillId="6" borderId="21" xfId="0" applyNumberFormat="1" applyFont="1" applyFill="1" applyBorder="1" applyAlignment="1">
      <alignment horizontal="center" wrapText="1"/>
    </xf>
    <xf numFmtId="166" fontId="2" fillId="0" borderId="21" xfId="0" applyNumberFormat="1" applyFont="1" applyBorder="1" applyAlignment="1">
      <alignment horizontal="center"/>
    </xf>
    <xf numFmtId="172" fontId="35" fillId="0" borderId="21" xfId="0" applyNumberFormat="1" applyFont="1" applyBorder="1" applyAlignment="1">
      <alignment horizontal="left"/>
    </xf>
    <xf numFmtId="166" fontId="35" fillId="0" borderId="21" xfId="0" applyNumberFormat="1" applyFont="1" applyBorder="1"/>
    <xf numFmtId="166" fontId="12" fillId="0" borderId="21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center"/>
    </xf>
    <xf numFmtId="0" fontId="36" fillId="0" borderId="4" xfId="0" applyNumberFormat="1" applyFont="1" applyBorder="1" applyAlignment="1">
      <alignment vertical="top" wrapText="1"/>
    </xf>
    <xf numFmtId="0" fontId="4" fillId="5" borderId="1" xfId="0" applyNumberFormat="1" applyFont="1" applyFill="1" applyBorder="1" applyAlignment="1">
      <alignment horizontal="right" vertical="center" wrapText="1"/>
    </xf>
    <xf numFmtId="0" fontId="36" fillId="0" borderId="12" xfId="0" applyNumberFormat="1" applyFont="1" applyBorder="1" applyAlignment="1">
      <alignment horizontal="left" vertical="top" wrapText="1"/>
    </xf>
    <xf numFmtId="0" fontId="36" fillId="0" borderId="4" xfId="0" applyNumberFormat="1" applyFont="1" applyBorder="1" applyAlignment="1">
      <alignment horizontal="left" vertical="top" wrapText="1"/>
    </xf>
    <xf numFmtId="0" fontId="36" fillId="3" borderId="4" xfId="0" applyFont="1" applyFill="1" applyBorder="1" applyAlignment="1">
      <alignment horizontal="right" vertical="center" wrapText="1"/>
    </xf>
    <xf numFmtId="9" fontId="0" fillId="0" borderId="0" xfId="3" applyFont="1"/>
    <xf numFmtId="166" fontId="27" fillId="7" borderId="1" xfId="0" applyNumberFormat="1" applyFont="1" applyFill="1" applyBorder="1" applyAlignment="1">
      <alignment horizontal="center" vertical="center"/>
    </xf>
    <xf numFmtId="166" fontId="12" fillId="7" borderId="1" xfId="0" applyNumberFormat="1" applyFont="1" applyFill="1" applyBorder="1" applyAlignment="1">
      <alignment horizontal="left"/>
    </xf>
    <xf numFmtId="166" fontId="27" fillId="0" borderId="1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vertical="top" wrapText="1"/>
    </xf>
    <xf numFmtId="0" fontId="8" fillId="0" borderId="1" xfId="0" applyNumberFormat="1" applyFont="1" applyBorder="1" applyAlignment="1">
      <alignment vertical="top" wrapText="1"/>
    </xf>
    <xf numFmtId="0" fontId="8" fillId="7" borderId="1" xfId="0" applyNumberFormat="1" applyFont="1" applyFill="1" applyBorder="1" applyAlignment="1">
      <alignment vertical="top" wrapText="1"/>
    </xf>
    <xf numFmtId="172" fontId="35" fillId="10" borderId="1" xfId="0" applyNumberFormat="1" applyFont="1" applyFill="1" applyBorder="1"/>
    <xf numFmtId="2" fontId="4" fillId="10" borderId="1" xfId="0" applyNumberFormat="1" applyFont="1" applyFill="1" applyBorder="1" applyAlignment="1">
      <alignment vertical="center" wrapText="1"/>
    </xf>
    <xf numFmtId="165" fontId="3" fillId="7" borderId="1" xfId="0" applyNumberFormat="1" applyFont="1" applyFill="1" applyBorder="1" applyAlignment="1">
      <alignment vertical="center"/>
    </xf>
    <xf numFmtId="0" fontId="4" fillId="10" borderId="12" xfId="0" applyNumberFormat="1" applyFont="1" applyFill="1" applyBorder="1" applyAlignment="1">
      <alignment vertical="top" wrapText="1"/>
    </xf>
    <xf numFmtId="0" fontId="8" fillId="7" borderId="4" xfId="0" applyNumberFormat="1" applyFont="1" applyFill="1" applyBorder="1" applyAlignment="1">
      <alignment vertical="top" wrapText="1"/>
    </xf>
    <xf numFmtId="0" fontId="8" fillId="7" borderId="12" xfId="0" applyNumberFormat="1" applyFont="1" applyFill="1" applyBorder="1" applyAlignment="1">
      <alignment horizontal="left" vertical="top" wrapText="1"/>
    </xf>
    <xf numFmtId="172" fontId="35" fillId="7" borderId="1" xfId="0" applyNumberFormat="1" applyFont="1" applyFill="1" applyBorder="1"/>
    <xf numFmtId="0" fontId="4" fillId="5" borderId="6" xfId="0" applyNumberFormat="1" applyFont="1" applyFill="1" applyBorder="1" applyAlignment="1">
      <alignment horizontal="right" vertical="center" wrapText="1"/>
    </xf>
    <xf numFmtId="2" fontId="4" fillId="7" borderId="22" xfId="0" applyNumberFormat="1" applyFont="1" applyFill="1" applyBorder="1" applyAlignment="1">
      <alignment horizontal="center" vertical="center" wrapText="1"/>
    </xf>
    <xf numFmtId="165" fontId="3" fillId="7" borderId="22" xfId="0" applyNumberFormat="1" applyFont="1" applyFill="1" applyBorder="1" applyAlignment="1">
      <alignment horizontal="center" vertical="center" wrapText="1"/>
    </xf>
    <xf numFmtId="2" fontId="42" fillId="10" borderId="22" xfId="0" applyNumberFormat="1" applyFont="1" applyFill="1" applyBorder="1" applyAlignment="1">
      <alignment vertical="center" wrapText="1"/>
    </xf>
    <xf numFmtId="0" fontId="8" fillId="0" borderId="29" xfId="0" applyNumberFormat="1" applyFont="1" applyBorder="1" applyAlignment="1">
      <alignment horizontal="left" vertical="top" wrapText="1" indent="1"/>
    </xf>
    <xf numFmtId="0" fontId="36" fillId="0" borderId="29" xfId="0" applyNumberFormat="1" applyFont="1" applyBorder="1" applyAlignment="1">
      <alignment vertical="top" wrapText="1"/>
    </xf>
    <xf numFmtId="0" fontId="36" fillId="0" borderId="30" xfId="0" applyNumberFormat="1" applyFont="1" applyBorder="1" applyAlignment="1">
      <alignment vertical="top" wrapText="1"/>
    </xf>
    <xf numFmtId="165" fontId="2" fillId="0" borderId="1" xfId="0" applyNumberFormat="1" applyFont="1" applyBorder="1" applyAlignment="1">
      <alignment horizontal="center" wrapText="1"/>
    </xf>
    <xf numFmtId="0" fontId="4" fillId="5" borderId="22" xfId="0" applyNumberFormat="1" applyFont="1" applyFill="1" applyBorder="1" applyAlignment="1">
      <alignment horizontal="right" vertical="center" wrapText="1"/>
    </xf>
    <xf numFmtId="0" fontId="36" fillId="0" borderId="1" xfId="0" applyNumberFormat="1" applyFont="1" applyBorder="1" applyAlignment="1">
      <alignment vertical="top" wrapText="1"/>
    </xf>
    <xf numFmtId="0" fontId="4" fillId="3" borderId="6" xfId="0" applyFont="1" applyFill="1" applyBorder="1" applyAlignment="1">
      <alignment wrapText="1"/>
    </xf>
    <xf numFmtId="166" fontId="35" fillId="0" borderId="1" xfId="0" applyNumberFormat="1" applyFont="1" applyBorder="1" applyAlignment="1">
      <alignment horizontal="right" wrapText="1"/>
    </xf>
    <xf numFmtId="0" fontId="36" fillId="0" borderId="1" xfId="0" applyNumberFormat="1" applyFont="1" applyBorder="1" applyAlignment="1">
      <alignment horizontal="left" vertical="top" wrapText="1"/>
    </xf>
    <xf numFmtId="0" fontId="35" fillId="7" borderId="1" xfId="0" applyNumberFormat="1" applyFont="1" applyFill="1" applyBorder="1" applyAlignment="1">
      <alignment horizontal="center"/>
    </xf>
    <xf numFmtId="172" fontId="0" fillId="0" borderId="0" xfId="0" applyNumberFormat="1"/>
    <xf numFmtId="0" fontId="23" fillId="5" borderId="14" xfId="0" applyFont="1" applyFill="1" applyBorder="1" applyAlignment="1">
      <alignment horizontal="center" vertical="center" wrapText="1"/>
    </xf>
    <xf numFmtId="0" fontId="40" fillId="5" borderId="15" xfId="1" applyFont="1" applyFill="1" applyBorder="1" applyAlignment="1" applyProtection="1">
      <alignment horizontal="center"/>
    </xf>
    <xf numFmtId="165" fontId="10" fillId="6" borderId="25" xfId="0" applyNumberFormat="1" applyFont="1" applyFill="1" applyBorder="1" applyAlignment="1">
      <alignment horizontal="center" vertical="center"/>
    </xf>
    <xf numFmtId="165" fontId="2" fillId="6" borderId="24" xfId="0" applyNumberFormat="1" applyFont="1" applyFill="1" applyBorder="1" applyAlignment="1">
      <alignment vertical="center"/>
    </xf>
    <xf numFmtId="165" fontId="2" fillId="6" borderId="31" xfId="0" applyNumberFormat="1" applyFont="1" applyFill="1" applyBorder="1" applyAlignment="1">
      <alignment vertical="center"/>
    </xf>
    <xf numFmtId="0" fontId="15" fillId="5" borderId="15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 wrapText="1"/>
    </xf>
    <xf numFmtId="0" fontId="15" fillId="5" borderId="34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18" fillId="3" borderId="15" xfId="0" applyNumberFormat="1" applyFont="1" applyFill="1" applyBorder="1" applyAlignment="1">
      <alignment horizontal="center" vertical="top" wrapText="1"/>
    </xf>
    <xf numFmtId="0" fontId="18" fillId="3" borderId="0" xfId="0" applyNumberFormat="1" applyFont="1" applyFill="1" applyBorder="1" applyAlignment="1">
      <alignment horizontal="center" vertical="top" wrapText="1"/>
    </xf>
    <xf numFmtId="0" fontId="20" fillId="3" borderId="15" xfId="0" applyFont="1" applyFill="1" applyBorder="1" applyAlignment="1" applyProtection="1">
      <alignment horizontal="center" vertical="top" wrapText="1"/>
      <protection locked="0"/>
    </xf>
    <xf numFmtId="0" fontId="20" fillId="3" borderId="0" xfId="0" applyFont="1" applyFill="1" applyBorder="1" applyAlignment="1" applyProtection="1">
      <alignment horizontal="center" vertical="top" wrapText="1"/>
      <protection locked="0"/>
    </xf>
    <xf numFmtId="0" fontId="20" fillId="8" borderId="0" xfId="0" applyFont="1" applyFill="1" applyBorder="1" applyAlignment="1">
      <alignment horizontal="center" vertical="center" wrapText="1"/>
    </xf>
    <xf numFmtId="0" fontId="13" fillId="5" borderId="6" xfId="0" applyNumberFormat="1" applyFont="1" applyFill="1" applyBorder="1" applyAlignment="1">
      <alignment horizontal="center" vertical="top" wrapText="1"/>
    </xf>
    <xf numFmtId="0" fontId="13" fillId="5" borderId="22" xfId="0" applyNumberFormat="1" applyFont="1" applyFill="1" applyBorder="1" applyAlignment="1">
      <alignment horizontal="center" vertical="top" wrapText="1"/>
    </xf>
    <xf numFmtId="2" fontId="15" fillId="8" borderId="4" xfId="0" applyNumberFormat="1" applyFont="1" applyFill="1" applyBorder="1" applyAlignment="1">
      <alignment horizontal="center" vertical="top" wrapText="1"/>
    </xf>
    <xf numFmtId="2" fontId="15" fillId="8" borderId="12" xfId="0" applyNumberFormat="1" applyFont="1" applyFill="1" applyBorder="1" applyAlignment="1">
      <alignment horizontal="center" vertical="top" wrapText="1"/>
    </xf>
    <xf numFmtId="2" fontId="15" fillId="8" borderId="16" xfId="0" applyNumberFormat="1" applyFont="1" applyFill="1" applyBorder="1" applyAlignment="1">
      <alignment horizontal="center" vertical="top" wrapText="1"/>
    </xf>
    <xf numFmtId="0" fontId="13" fillId="3" borderId="15" xfId="0" applyNumberFormat="1" applyFont="1" applyFill="1" applyBorder="1" applyAlignment="1">
      <alignment horizontal="center" vertical="top" wrapText="1"/>
    </xf>
    <xf numFmtId="0" fontId="13" fillId="3" borderId="0" xfId="0" applyNumberFormat="1" applyFont="1" applyFill="1" applyBorder="1" applyAlignment="1">
      <alignment horizontal="center" vertical="top" wrapText="1"/>
    </xf>
    <xf numFmtId="0" fontId="38" fillId="9" borderId="15" xfId="0" applyFont="1" applyFill="1" applyBorder="1" applyAlignment="1">
      <alignment horizontal="center" wrapText="1"/>
    </xf>
    <xf numFmtId="0" fontId="38" fillId="9" borderId="0" xfId="0" applyFont="1" applyFill="1" applyBorder="1" applyAlignment="1">
      <alignment horizontal="center" wrapText="1"/>
    </xf>
    <xf numFmtId="2" fontId="13" fillId="8" borderId="15" xfId="0" applyNumberFormat="1" applyFont="1" applyFill="1" applyBorder="1" applyAlignment="1">
      <alignment horizontal="center" vertical="center" wrapText="1"/>
    </xf>
    <xf numFmtId="2" fontId="13" fillId="8" borderId="0" xfId="0" applyNumberFormat="1" applyFont="1" applyFill="1" applyBorder="1" applyAlignment="1">
      <alignment horizontal="center" vertical="center" wrapText="1"/>
    </xf>
    <xf numFmtId="2" fontId="37" fillId="5" borderId="6" xfId="0" applyNumberFormat="1" applyFont="1" applyFill="1" applyBorder="1" applyAlignment="1">
      <alignment horizontal="center" vertical="center" wrapText="1"/>
    </xf>
    <xf numFmtId="2" fontId="37" fillId="5" borderId="22" xfId="0" applyNumberFormat="1" applyFont="1" applyFill="1" applyBorder="1" applyAlignment="1">
      <alignment horizontal="center" vertical="center" wrapText="1"/>
    </xf>
    <xf numFmtId="2" fontId="37" fillId="5" borderId="28" xfId="0" applyNumberFormat="1" applyFont="1" applyFill="1" applyBorder="1" applyAlignment="1">
      <alignment horizontal="center" vertical="center" wrapText="1"/>
    </xf>
    <xf numFmtId="0" fontId="13" fillId="5" borderId="15" xfId="0" applyNumberFormat="1" applyFont="1" applyFill="1" applyBorder="1" applyAlignment="1">
      <alignment horizontal="center" vertical="top" wrapText="1"/>
    </xf>
    <xf numFmtId="0" fontId="13" fillId="5" borderId="0" xfId="0" applyNumberFormat="1" applyFont="1" applyFill="1" applyBorder="1" applyAlignment="1">
      <alignment horizontal="center" vertical="top" wrapText="1"/>
    </xf>
    <xf numFmtId="2" fontId="18" fillId="3" borderId="15" xfId="0" applyNumberFormat="1" applyFont="1" applyFill="1" applyBorder="1" applyAlignment="1">
      <alignment horizontal="center" vertical="top" wrapText="1"/>
    </xf>
    <xf numFmtId="2" fontId="18" fillId="3" borderId="0" xfId="0" applyNumberFormat="1" applyFont="1" applyFill="1" applyBorder="1" applyAlignment="1">
      <alignment horizontal="center" vertical="top" wrapText="1"/>
    </xf>
    <xf numFmtId="2" fontId="14" fillId="3" borderId="15" xfId="0" applyNumberFormat="1" applyFont="1" applyFill="1" applyBorder="1" applyAlignment="1">
      <alignment horizontal="center" vertical="top" wrapText="1"/>
    </xf>
    <xf numFmtId="2" fontId="14" fillId="3" borderId="0" xfId="0" applyNumberFormat="1" applyFont="1" applyFill="1" applyBorder="1" applyAlignment="1">
      <alignment horizontal="center" vertical="top" wrapText="1"/>
    </xf>
    <xf numFmtId="166" fontId="22" fillId="3" borderId="4" xfId="0" applyNumberFormat="1" applyFont="1" applyFill="1" applyBorder="1" applyAlignment="1" applyProtection="1">
      <alignment horizontal="center" vertical="center" wrapText="1"/>
      <protection locked="0"/>
    </xf>
    <xf numFmtId="166" fontId="22" fillId="3" borderId="12" xfId="0" applyNumberFormat="1" applyFont="1" applyFill="1" applyBorder="1" applyAlignment="1" applyProtection="1">
      <alignment horizontal="center" vertical="center" wrapText="1"/>
      <protection locked="0"/>
    </xf>
    <xf numFmtId="166" fontId="22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1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vertical="center" wrapText="1"/>
    </xf>
    <xf numFmtId="0" fontId="22" fillId="3" borderId="22" xfId="0" applyFont="1" applyFill="1" applyBorder="1" applyAlignment="1">
      <alignment vertical="center" wrapText="1"/>
    </xf>
    <xf numFmtId="0" fontId="22" fillId="3" borderId="23" xfId="0" applyFont="1" applyFill="1" applyBorder="1" applyAlignment="1">
      <alignment vertical="center" wrapText="1"/>
    </xf>
    <xf numFmtId="0" fontId="22" fillId="3" borderId="24" xfId="0" applyFont="1" applyFill="1" applyBorder="1" applyAlignment="1">
      <alignment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wrapText="1"/>
    </xf>
    <xf numFmtId="0" fontId="19" fillId="3" borderId="0" xfId="0" applyFont="1" applyFill="1" applyBorder="1" applyAlignment="1">
      <alignment horizontal="center" wrapText="1"/>
    </xf>
    <xf numFmtId="0" fontId="15" fillId="9" borderId="15" xfId="0" applyFont="1" applyFill="1" applyBorder="1" applyAlignment="1">
      <alignment horizontal="center" wrapText="1"/>
    </xf>
    <xf numFmtId="0" fontId="15" fillId="9" borderId="0" xfId="0" applyFont="1" applyFill="1" applyBorder="1" applyAlignment="1">
      <alignment horizontal="center" wrapText="1"/>
    </xf>
    <xf numFmtId="0" fontId="8" fillId="5" borderId="0" xfId="0" applyFont="1" applyFill="1" applyBorder="1" applyAlignment="1">
      <alignment horizontal="center" wrapText="1"/>
    </xf>
    <xf numFmtId="0" fontId="8" fillId="5" borderId="34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66" fontId="1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3" fillId="5" borderId="32" xfId="0" applyFont="1" applyFill="1" applyBorder="1" applyAlignment="1">
      <alignment horizontal="center" vertical="center" wrapText="1"/>
    </xf>
    <xf numFmtId="0" fontId="43" fillId="5" borderId="33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wrapText="1"/>
    </xf>
    <xf numFmtId="0" fontId="11" fillId="5" borderId="34" xfId="0" applyFont="1" applyFill="1" applyBorder="1" applyAlignment="1">
      <alignment horizontal="center" wrapText="1"/>
    </xf>
    <xf numFmtId="0" fontId="34" fillId="5" borderId="35" xfId="0" applyFont="1" applyFill="1" applyBorder="1" applyAlignment="1">
      <alignment horizontal="center" vertical="center" wrapText="1"/>
    </xf>
    <xf numFmtId="0" fontId="34" fillId="5" borderId="36" xfId="0" applyFont="1" applyFill="1" applyBorder="1" applyAlignment="1">
      <alignment horizontal="center" vertical="center" wrapText="1"/>
    </xf>
    <xf numFmtId="0" fontId="34" fillId="5" borderId="37" xfId="0" applyFont="1" applyFill="1" applyBorder="1" applyAlignment="1">
      <alignment horizontal="center" vertical="center" wrapText="1"/>
    </xf>
    <xf numFmtId="0" fontId="41" fillId="9" borderId="8" xfId="0" applyFont="1" applyFill="1" applyBorder="1" applyAlignment="1">
      <alignment horizontal="center" wrapText="1"/>
    </xf>
    <xf numFmtId="0" fontId="41" fillId="9" borderId="13" xfId="0" applyFont="1" applyFill="1" applyBorder="1" applyAlignment="1">
      <alignment horizontal="center" wrapText="1"/>
    </xf>
    <xf numFmtId="0" fontId="41" fillId="9" borderId="25" xfId="0" applyFont="1" applyFill="1" applyBorder="1" applyAlignment="1">
      <alignment horizontal="center" wrapText="1"/>
    </xf>
    <xf numFmtId="0" fontId="41" fillId="9" borderId="26" xfId="0" applyFont="1" applyFill="1" applyBorder="1" applyAlignment="1">
      <alignment horizontal="center" wrapText="1"/>
    </xf>
    <xf numFmtId="0" fontId="41" fillId="9" borderId="21" xfId="0" applyFont="1" applyFill="1" applyBorder="1" applyAlignment="1">
      <alignment horizontal="center" wrapText="1"/>
    </xf>
    <xf numFmtId="0" fontId="41" fillId="9" borderId="1" xfId="0" applyFont="1" applyFill="1" applyBorder="1" applyAlignment="1">
      <alignment horizontal="center" wrapText="1"/>
    </xf>
    <xf numFmtId="0" fontId="41" fillId="9" borderId="27" xfId="0" applyFont="1" applyFill="1" applyBorder="1" applyAlignment="1">
      <alignment horizontal="center" wrapText="1"/>
    </xf>
    <xf numFmtId="0" fontId="24" fillId="2" borderId="15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24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 vertical="center"/>
    </xf>
    <xf numFmtId="0" fontId="26" fillId="2" borderId="36" xfId="0" applyFont="1" applyFill="1" applyBorder="1" applyAlignment="1">
      <alignment horizontal="center" vertical="center"/>
    </xf>
    <xf numFmtId="0" fontId="26" fillId="2" borderId="37" xfId="0" applyFont="1" applyFill="1" applyBorder="1" applyAlignment="1">
      <alignment horizontal="center" vertical="center"/>
    </xf>
    <xf numFmtId="0" fontId="15" fillId="9" borderId="23" xfId="0" applyFont="1" applyFill="1" applyBorder="1" applyAlignment="1">
      <alignment horizontal="center" wrapText="1"/>
    </xf>
    <xf numFmtId="0" fontId="15" fillId="9" borderId="24" xfId="0" applyFont="1" applyFill="1" applyBorder="1" applyAlignment="1">
      <alignment horizontal="center" wrapText="1"/>
    </xf>
    <xf numFmtId="0" fontId="15" fillId="9" borderId="12" xfId="0" applyFont="1" applyFill="1" applyBorder="1" applyAlignment="1">
      <alignment horizontal="center" wrapText="1"/>
    </xf>
    <xf numFmtId="0" fontId="16" fillId="9" borderId="24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/>
    </xf>
    <xf numFmtId="0" fontId="17" fillId="8" borderId="4" xfId="0" applyFont="1" applyFill="1" applyBorder="1" applyAlignment="1">
      <alignment horizontal="center" wrapText="1"/>
    </xf>
    <xf numFmtId="0" fontId="17" fillId="8" borderId="12" xfId="0" applyFont="1" applyFill="1" applyBorder="1" applyAlignment="1">
      <alignment horizontal="center" wrapText="1"/>
    </xf>
    <xf numFmtId="0" fontId="17" fillId="3" borderId="4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6" xfId="0" applyBorder="1"/>
  </cellXfs>
  <cellStyles count="5">
    <cellStyle name="Excel Built-in Normal" xfId="4"/>
    <cellStyle name="Гиперссылка" xfId="1" builtinId="8"/>
    <cellStyle name="Обычный" xfId="0" builtinId="0"/>
    <cellStyle name="Обычный 10 2" xfId="2"/>
    <cellStyle name="Процентный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26</xdr:row>
      <xdr:rowOff>0</xdr:rowOff>
    </xdr:from>
    <xdr:to>
      <xdr:col>4</xdr:col>
      <xdr:colOff>653034</xdr:colOff>
      <xdr:row>26</xdr:row>
      <xdr:rowOff>46863</xdr:rowOff>
    </xdr:to>
    <xdr:sp macro="" textlink="">
      <xdr:nvSpPr>
        <xdr:cNvPr id="39473" name="AutoShape 3" descr="001301c6d7cb$956c3f30$0acfa8c0@misha"/>
        <xdr:cNvSpPr>
          <a:spLocks noChangeAspect="1" noChangeArrowheads="1"/>
        </xdr:cNvSpPr>
      </xdr:nvSpPr>
      <xdr:spPr bwMode="auto">
        <a:xfrm>
          <a:off x="466725" y="4867275"/>
          <a:ext cx="82677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238125</xdr:colOff>
      <xdr:row>26</xdr:row>
      <xdr:rowOff>0</xdr:rowOff>
    </xdr:from>
    <xdr:to>
      <xdr:col>4</xdr:col>
      <xdr:colOff>726567</xdr:colOff>
      <xdr:row>26</xdr:row>
      <xdr:rowOff>28575</xdr:rowOff>
    </xdr:to>
    <xdr:sp macro="" textlink="">
      <xdr:nvSpPr>
        <xdr:cNvPr id="39474" name="AutoShape 3" descr="001301c6d7cb$956c3f30$0acfa8c0@misha"/>
        <xdr:cNvSpPr>
          <a:spLocks noChangeAspect="1" noChangeArrowheads="1"/>
        </xdr:cNvSpPr>
      </xdr:nvSpPr>
      <xdr:spPr bwMode="auto">
        <a:xfrm>
          <a:off x="238125" y="4867275"/>
          <a:ext cx="85820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466725</xdr:colOff>
      <xdr:row>13</xdr:row>
      <xdr:rowOff>0</xdr:rowOff>
    </xdr:from>
    <xdr:to>
      <xdr:col>4</xdr:col>
      <xdr:colOff>653034</xdr:colOff>
      <xdr:row>13</xdr:row>
      <xdr:rowOff>9525</xdr:rowOff>
    </xdr:to>
    <xdr:sp macro="" textlink="">
      <xdr:nvSpPr>
        <xdr:cNvPr id="39476" name="AutoShape 3" descr="001301c6d7cb$956c3f30$0acfa8c0@misha"/>
        <xdr:cNvSpPr>
          <a:spLocks noChangeAspect="1" noChangeArrowheads="1"/>
        </xdr:cNvSpPr>
      </xdr:nvSpPr>
      <xdr:spPr bwMode="auto">
        <a:xfrm>
          <a:off x="466725" y="2857500"/>
          <a:ext cx="826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95250</xdr:colOff>
      <xdr:row>13</xdr:row>
      <xdr:rowOff>0</xdr:rowOff>
    </xdr:from>
    <xdr:to>
      <xdr:col>4</xdr:col>
      <xdr:colOff>823722</xdr:colOff>
      <xdr:row>13</xdr:row>
      <xdr:rowOff>28575</xdr:rowOff>
    </xdr:to>
    <xdr:sp macro="" textlink="">
      <xdr:nvSpPr>
        <xdr:cNvPr id="39477" name="AutoShape 3" descr="001301c6d7cb$956c3f30$0acfa8c0@misha"/>
        <xdr:cNvSpPr>
          <a:spLocks noChangeAspect="1" noChangeArrowheads="1"/>
        </xdr:cNvSpPr>
      </xdr:nvSpPr>
      <xdr:spPr bwMode="auto">
        <a:xfrm>
          <a:off x="590550" y="2857500"/>
          <a:ext cx="833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504825</xdr:colOff>
      <xdr:row>14</xdr:row>
      <xdr:rowOff>0</xdr:rowOff>
    </xdr:from>
    <xdr:to>
      <xdr:col>4</xdr:col>
      <xdr:colOff>635889</xdr:colOff>
      <xdr:row>14</xdr:row>
      <xdr:rowOff>28575</xdr:rowOff>
    </xdr:to>
    <xdr:sp macro="" textlink="">
      <xdr:nvSpPr>
        <xdr:cNvPr id="39479" name="AutoShape 3" descr="001301c6d7cb$956c3f30$0acfa8c0@misha"/>
        <xdr:cNvSpPr>
          <a:spLocks noChangeAspect="1" noChangeArrowheads="1"/>
        </xdr:cNvSpPr>
      </xdr:nvSpPr>
      <xdr:spPr bwMode="auto">
        <a:xfrm>
          <a:off x="495300" y="3181350"/>
          <a:ext cx="8229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4</xdr:col>
      <xdr:colOff>619125</xdr:colOff>
      <xdr:row>13</xdr:row>
      <xdr:rowOff>28575</xdr:rowOff>
    </xdr:to>
    <xdr:sp macro="" textlink="">
      <xdr:nvSpPr>
        <xdr:cNvPr id="39480" name="AutoShape 3" descr="001301c6d7cb$956c3f30$0acfa8c0@misha"/>
        <xdr:cNvSpPr>
          <a:spLocks noChangeAspect="1" noChangeArrowheads="1"/>
        </xdr:cNvSpPr>
      </xdr:nvSpPr>
      <xdr:spPr bwMode="auto">
        <a:xfrm>
          <a:off x="495300" y="2857500"/>
          <a:ext cx="8229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4</xdr:col>
      <xdr:colOff>619125</xdr:colOff>
      <xdr:row>13</xdr:row>
      <xdr:rowOff>28575</xdr:rowOff>
    </xdr:to>
    <xdr:sp macro="" textlink="">
      <xdr:nvSpPr>
        <xdr:cNvPr id="39481" name="AutoShape 3" descr="001301c6d7cb$956c3f30$0acfa8c0@misha"/>
        <xdr:cNvSpPr>
          <a:spLocks noChangeAspect="1" noChangeArrowheads="1"/>
        </xdr:cNvSpPr>
      </xdr:nvSpPr>
      <xdr:spPr bwMode="auto">
        <a:xfrm>
          <a:off x="495300" y="2857500"/>
          <a:ext cx="8229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4</xdr:col>
      <xdr:colOff>619125</xdr:colOff>
      <xdr:row>13</xdr:row>
      <xdr:rowOff>28575</xdr:rowOff>
    </xdr:to>
    <xdr:sp macro="" textlink="">
      <xdr:nvSpPr>
        <xdr:cNvPr id="39482" name="AutoShape 3" descr="001301c6d7cb$956c3f30$0acfa8c0@misha"/>
        <xdr:cNvSpPr>
          <a:spLocks noChangeAspect="1" noChangeArrowheads="1"/>
        </xdr:cNvSpPr>
      </xdr:nvSpPr>
      <xdr:spPr bwMode="auto">
        <a:xfrm>
          <a:off x="495300" y="2857500"/>
          <a:ext cx="8229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4</xdr:col>
      <xdr:colOff>619125</xdr:colOff>
      <xdr:row>13</xdr:row>
      <xdr:rowOff>28575</xdr:rowOff>
    </xdr:to>
    <xdr:sp macro="" textlink="">
      <xdr:nvSpPr>
        <xdr:cNvPr id="39483" name="AutoShape 3" descr="001301c6d7cb$956c3f30$0acfa8c0@misha"/>
        <xdr:cNvSpPr>
          <a:spLocks noChangeAspect="1" noChangeArrowheads="1"/>
        </xdr:cNvSpPr>
      </xdr:nvSpPr>
      <xdr:spPr bwMode="auto">
        <a:xfrm>
          <a:off x="495300" y="2857500"/>
          <a:ext cx="8229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4</xdr:col>
      <xdr:colOff>619125</xdr:colOff>
      <xdr:row>13</xdr:row>
      <xdr:rowOff>28575</xdr:rowOff>
    </xdr:to>
    <xdr:sp macro="" textlink="">
      <xdr:nvSpPr>
        <xdr:cNvPr id="39484" name="AutoShape 3" descr="001301c6d7cb$956c3f30$0acfa8c0@misha"/>
        <xdr:cNvSpPr>
          <a:spLocks noChangeAspect="1" noChangeArrowheads="1"/>
        </xdr:cNvSpPr>
      </xdr:nvSpPr>
      <xdr:spPr bwMode="auto">
        <a:xfrm>
          <a:off x="495300" y="2857500"/>
          <a:ext cx="8229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4</xdr:col>
      <xdr:colOff>619125</xdr:colOff>
      <xdr:row>13</xdr:row>
      <xdr:rowOff>28575</xdr:rowOff>
    </xdr:to>
    <xdr:sp macro="" textlink="">
      <xdr:nvSpPr>
        <xdr:cNvPr id="39485" name="AutoShape 3" descr="001301c6d7cb$956c3f30$0acfa8c0@misha"/>
        <xdr:cNvSpPr>
          <a:spLocks noChangeAspect="1" noChangeArrowheads="1"/>
        </xdr:cNvSpPr>
      </xdr:nvSpPr>
      <xdr:spPr bwMode="auto">
        <a:xfrm>
          <a:off x="495300" y="2857500"/>
          <a:ext cx="8229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95250</xdr:colOff>
      <xdr:row>13</xdr:row>
      <xdr:rowOff>0</xdr:rowOff>
    </xdr:from>
    <xdr:to>
      <xdr:col>4</xdr:col>
      <xdr:colOff>823722</xdr:colOff>
      <xdr:row>13</xdr:row>
      <xdr:rowOff>28575</xdr:rowOff>
    </xdr:to>
    <xdr:sp macro="" textlink="">
      <xdr:nvSpPr>
        <xdr:cNvPr id="39486" name="AutoShape 3" descr="001301c6d7cb$956c3f30$0acfa8c0@misha"/>
        <xdr:cNvSpPr>
          <a:spLocks noChangeAspect="1" noChangeArrowheads="1"/>
        </xdr:cNvSpPr>
      </xdr:nvSpPr>
      <xdr:spPr bwMode="auto">
        <a:xfrm>
          <a:off x="590550" y="2857500"/>
          <a:ext cx="83343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4</xdr:col>
      <xdr:colOff>619125</xdr:colOff>
      <xdr:row>13</xdr:row>
      <xdr:rowOff>28575</xdr:rowOff>
    </xdr:to>
    <xdr:sp macro="" textlink="">
      <xdr:nvSpPr>
        <xdr:cNvPr id="39487" name="AutoShape 3" descr="001301c6d7cb$956c3f30$0acfa8c0@misha"/>
        <xdr:cNvSpPr>
          <a:spLocks noChangeAspect="1" noChangeArrowheads="1"/>
        </xdr:cNvSpPr>
      </xdr:nvSpPr>
      <xdr:spPr bwMode="auto">
        <a:xfrm>
          <a:off x="495300" y="2857500"/>
          <a:ext cx="8229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4</xdr:col>
      <xdr:colOff>619125</xdr:colOff>
      <xdr:row>13</xdr:row>
      <xdr:rowOff>28575</xdr:rowOff>
    </xdr:to>
    <xdr:sp macro="" textlink="">
      <xdr:nvSpPr>
        <xdr:cNvPr id="39488" name="AutoShape 3" descr="001301c6d7cb$956c3f30$0acfa8c0@misha"/>
        <xdr:cNvSpPr>
          <a:spLocks noChangeAspect="1" noChangeArrowheads="1"/>
        </xdr:cNvSpPr>
      </xdr:nvSpPr>
      <xdr:spPr bwMode="auto">
        <a:xfrm>
          <a:off x="495300" y="2857500"/>
          <a:ext cx="8229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4</xdr:col>
      <xdr:colOff>619125</xdr:colOff>
      <xdr:row>13</xdr:row>
      <xdr:rowOff>28575</xdr:rowOff>
    </xdr:to>
    <xdr:sp macro="" textlink="">
      <xdr:nvSpPr>
        <xdr:cNvPr id="39489" name="AutoShape 3" descr="001301c6d7cb$956c3f30$0acfa8c0@misha"/>
        <xdr:cNvSpPr>
          <a:spLocks noChangeAspect="1" noChangeArrowheads="1"/>
        </xdr:cNvSpPr>
      </xdr:nvSpPr>
      <xdr:spPr bwMode="auto">
        <a:xfrm>
          <a:off x="495300" y="2857500"/>
          <a:ext cx="8229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4</xdr:col>
      <xdr:colOff>619125</xdr:colOff>
      <xdr:row>13</xdr:row>
      <xdr:rowOff>28575</xdr:rowOff>
    </xdr:to>
    <xdr:sp macro="" textlink="">
      <xdr:nvSpPr>
        <xdr:cNvPr id="39490" name="AutoShape 3" descr="001301c6d7cb$956c3f30$0acfa8c0@misha"/>
        <xdr:cNvSpPr>
          <a:spLocks noChangeAspect="1" noChangeArrowheads="1"/>
        </xdr:cNvSpPr>
      </xdr:nvSpPr>
      <xdr:spPr bwMode="auto">
        <a:xfrm>
          <a:off x="495300" y="2857500"/>
          <a:ext cx="8229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72</xdr:row>
      <xdr:rowOff>0</xdr:rowOff>
    </xdr:from>
    <xdr:to>
      <xdr:col>4</xdr:col>
      <xdr:colOff>619125</xdr:colOff>
      <xdr:row>72</xdr:row>
      <xdr:rowOff>28575</xdr:rowOff>
    </xdr:to>
    <xdr:sp macro="" textlink="">
      <xdr:nvSpPr>
        <xdr:cNvPr id="39491" name="AutoShape 3" descr="001301c6d7cb$956c3f30$0acfa8c0@misha"/>
        <xdr:cNvSpPr>
          <a:spLocks noChangeAspect="1" noChangeArrowheads="1"/>
        </xdr:cNvSpPr>
      </xdr:nvSpPr>
      <xdr:spPr bwMode="auto">
        <a:xfrm>
          <a:off x="495300" y="11934825"/>
          <a:ext cx="8229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72</xdr:row>
      <xdr:rowOff>0</xdr:rowOff>
    </xdr:from>
    <xdr:to>
      <xdr:col>6</xdr:col>
      <xdr:colOff>92941</xdr:colOff>
      <xdr:row>72</xdr:row>
      <xdr:rowOff>28575</xdr:rowOff>
    </xdr:to>
    <xdr:sp macro="" textlink="">
      <xdr:nvSpPr>
        <xdr:cNvPr id="39492" name="AutoShape 3" descr="001301c6d7cb$956c3f30$0acfa8c0@misha"/>
        <xdr:cNvSpPr>
          <a:spLocks noChangeAspect="1" noChangeArrowheads="1"/>
        </xdr:cNvSpPr>
      </xdr:nvSpPr>
      <xdr:spPr bwMode="auto">
        <a:xfrm>
          <a:off x="7038975" y="11934825"/>
          <a:ext cx="39052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4</xdr:col>
      <xdr:colOff>619125</xdr:colOff>
      <xdr:row>239</xdr:row>
      <xdr:rowOff>28575</xdr:rowOff>
    </xdr:to>
    <xdr:sp macro="" textlink="">
      <xdr:nvSpPr>
        <xdr:cNvPr id="39493" name="AutoShape 3" descr="001301c6d7cb$956c3f30$0acfa8c0@misha"/>
        <xdr:cNvSpPr>
          <a:spLocks noChangeAspect="1" noChangeArrowheads="1"/>
        </xdr:cNvSpPr>
      </xdr:nvSpPr>
      <xdr:spPr bwMode="auto">
        <a:xfrm>
          <a:off x="495300" y="35232975"/>
          <a:ext cx="8229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239</xdr:row>
      <xdr:rowOff>0</xdr:rowOff>
    </xdr:from>
    <xdr:to>
      <xdr:col>6</xdr:col>
      <xdr:colOff>92941</xdr:colOff>
      <xdr:row>239</xdr:row>
      <xdr:rowOff>28575</xdr:rowOff>
    </xdr:to>
    <xdr:sp macro="" textlink="">
      <xdr:nvSpPr>
        <xdr:cNvPr id="39494" name="AutoShape 3" descr="001301c6d7cb$956c3f30$0acfa8c0@misha"/>
        <xdr:cNvSpPr>
          <a:spLocks noChangeAspect="1" noChangeArrowheads="1"/>
        </xdr:cNvSpPr>
      </xdr:nvSpPr>
      <xdr:spPr bwMode="auto">
        <a:xfrm>
          <a:off x="7038975" y="35232975"/>
          <a:ext cx="39052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4</xdr:col>
      <xdr:colOff>619125</xdr:colOff>
      <xdr:row>13</xdr:row>
      <xdr:rowOff>28575</xdr:rowOff>
    </xdr:to>
    <xdr:sp macro="" textlink="">
      <xdr:nvSpPr>
        <xdr:cNvPr id="39495" name="AutoShape 3" descr="001301c6d7cb$956c3f30$0acfa8c0@misha"/>
        <xdr:cNvSpPr>
          <a:spLocks noChangeAspect="1" noChangeArrowheads="1"/>
        </xdr:cNvSpPr>
      </xdr:nvSpPr>
      <xdr:spPr bwMode="auto">
        <a:xfrm>
          <a:off x="495300" y="2857500"/>
          <a:ext cx="8229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4</xdr:col>
      <xdr:colOff>619125</xdr:colOff>
      <xdr:row>13</xdr:row>
      <xdr:rowOff>28575</xdr:rowOff>
    </xdr:to>
    <xdr:sp macro="" textlink="">
      <xdr:nvSpPr>
        <xdr:cNvPr id="39496" name="AutoShape 3" descr="001301c6d7cb$956c3f30$0acfa8c0@misha"/>
        <xdr:cNvSpPr>
          <a:spLocks noChangeAspect="1" noChangeArrowheads="1"/>
        </xdr:cNvSpPr>
      </xdr:nvSpPr>
      <xdr:spPr bwMode="auto">
        <a:xfrm>
          <a:off x="495300" y="2857500"/>
          <a:ext cx="8229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4</xdr:col>
      <xdr:colOff>619125</xdr:colOff>
      <xdr:row>13</xdr:row>
      <xdr:rowOff>28575</xdr:rowOff>
    </xdr:to>
    <xdr:sp macro="" textlink="">
      <xdr:nvSpPr>
        <xdr:cNvPr id="39497" name="AutoShape 3" descr="001301c6d7cb$956c3f30$0acfa8c0@misha"/>
        <xdr:cNvSpPr>
          <a:spLocks noChangeAspect="1" noChangeArrowheads="1"/>
        </xdr:cNvSpPr>
      </xdr:nvSpPr>
      <xdr:spPr bwMode="auto">
        <a:xfrm>
          <a:off x="495300" y="2857500"/>
          <a:ext cx="8229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4</xdr:col>
      <xdr:colOff>619125</xdr:colOff>
      <xdr:row>13</xdr:row>
      <xdr:rowOff>28575</xdr:rowOff>
    </xdr:to>
    <xdr:sp macro="" textlink="">
      <xdr:nvSpPr>
        <xdr:cNvPr id="39498" name="AutoShape 3" descr="001301c6d7cb$956c3f30$0acfa8c0@misha"/>
        <xdr:cNvSpPr>
          <a:spLocks noChangeAspect="1" noChangeArrowheads="1"/>
        </xdr:cNvSpPr>
      </xdr:nvSpPr>
      <xdr:spPr bwMode="auto">
        <a:xfrm>
          <a:off x="495300" y="2857500"/>
          <a:ext cx="8229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279</xdr:row>
      <xdr:rowOff>0</xdr:rowOff>
    </xdr:from>
    <xdr:to>
      <xdr:col>4</xdr:col>
      <xdr:colOff>619125</xdr:colOff>
      <xdr:row>279</xdr:row>
      <xdr:rowOff>25527</xdr:rowOff>
    </xdr:to>
    <xdr:sp macro="" textlink="">
      <xdr:nvSpPr>
        <xdr:cNvPr id="39499" name="AutoShape 3" descr="001301c6d7cb$956c3f30$0acfa8c0@misha"/>
        <xdr:cNvSpPr>
          <a:spLocks noChangeAspect="1" noChangeArrowheads="1"/>
        </xdr:cNvSpPr>
      </xdr:nvSpPr>
      <xdr:spPr bwMode="auto">
        <a:xfrm>
          <a:off x="495300" y="43376850"/>
          <a:ext cx="8229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466725</xdr:colOff>
      <xdr:row>13</xdr:row>
      <xdr:rowOff>142875</xdr:rowOff>
    </xdr:from>
    <xdr:to>
      <xdr:col>4</xdr:col>
      <xdr:colOff>653034</xdr:colOff>
      <xdr:row>13</xdr:row>
      <xdr:rowOff>147066</xdr:rowOff>
    </xdr:to>
    <xdr:sp macro="" textlink="">
      <xdr:nvSpPr>
        <xdr:cNvPr id="39500" name="AutoShape 3" descr="001301c6d7cb$956c3f30$0acfa8c0@misha"/>
        <xdr:cNvSpPr>
          <a:spLocks noChangeAspect="1" noChangeArrowheads="1"/>
        </xdr:cNvSpPr>
      </xdr:nvSpPr>
      <xdr:spPr bwMode="auto">
        <a:xfrm>
          <a:off x="466725" y="3000375"/>
          <a:ext cx="826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504825</xdr:colOff>
      <xdr:row>13</xdr:row>
      <xdr:rowOff>0</xdr:rowOff>
    </xdr:from>
    <xdr:to>
      <xdr:col>4</xdr:col>
      <xdr:colOff>635889</xdr:colOff>
      <xdr:row>13</xdr:row>
      <xdr:rowOff>28575</xdr:rowOff>
    </xdr:to>
    <xdr:sp macro="" textlink="">
      <xdr:nvSpPr>
        <xdr:cNvPr id="39501" name="AutoShape 3" descr="001301c6d7cb$956c3f30$0acfa8c0@misha"/>
        <xdr:cNvSpPr>
          <a:spLocks noChangeAspect="1" noChangeArrowheads="1"/>
        </xdr:cNvSpPr>
      </xdr:nvSpPr>
      <xdr:spPr bwMode="auto">
        <a:xfrm>
          <a:off x="495300" y="2857500"/>
          <a:ext cx="8229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279</xdr:row>
      <xdr:rowOff>0</xdr:rowOff>
    </xdr:from>
    <xdr:to>
      <xdr:col>4</xdr:col>
      <xdr:colOff>619125</xdr:colOff>
      <xdr:row>279</xdr:row>
      <xdr:rowOff>25527</xdr:rowOff>
    </xdr:to>
    <xdr:sp macro="" textlink="">
      <xdr:nvSpPr>
        <xdr:cNvPr id="39502" name="AutoShape 3" descr="001301c6d7cb$956c3f30$0acfa8c0@misha"/>
        <xdr:cNvSpPr>
          <a:spLocks noChangeAspect="1" noChangeArrowheads="1"/>
        </xdr:cNvSpPr>
      </xdr:nvSpPr>
      <xdr:spPr bwMode="auto">
        <a:xfrm>
          <a:off x="495300" y="43376850"/>
          <a:ext cx="82296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279</xdr:row>
      <xdr:rowOff>0</xdr:rowOff>
    </xdr:from>
    <xdr:to>
      <xdr:col>6</xdr:col>
      <xdr:colOff>302491</xdr:colOff>
      <xdr:row>279</xdr:row>
      <xdr:rowOff>25527</xdr:rowOff>
    </xdr:to>
    <xdr:sp macro="" textlink="">
      <xdr:nvSpPr>
        <xdr:cNvPr id="39503" name="AutoShape 3" descr="001301c6d7cb$956c3f30$0acfa8c0@misha"/>
        <xdr:cNvSpPr>
          <a:spLocks noChangeAspect="1" noChangeArrowheads="1"/>
        </xdr:cNvSpPr>
      </xdr:nvSpPr>
      <xdr:spPr bwMode="auto">
        <a:xfrm>
          <a:off x="7038975" y="43376850"/>
          <a:ext cx="41148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278</xdr:row>
      <xdr:rowOff>0</xdr:rowOff>
    </xdr:from>
    <xdr:to>
      <xdr:col>1</xdr:col>
      <xdr:colOff>6419850</xdr:colOff>
      <xdr:row>278</xdr:row>
      <xdr:rowOff>28575</xdr:rowOff>
    </xdr:to>
    <xdr:sp macro="" textlink="">
      <xdr:nvSpPr>
        <xdr:cNvPr id="39504" name="AutoShape 3" descr="001301c6d7cb$956c3f30$0acfa8c0@misha"/>
        <xdr:cNvSpPr>
          <a:spLocks noChangeAspect="1" noChangeArrowheads="1"/>
        </xdr:cNvSpPr>
      </xdr:nvSpPr>
      <xdr:spPr bwMode="auto">
        <a:xfrm>
          <a:off x="495300" y="43176825"/>
          <a:ext cx="64198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BP279"/>
  <sheetViews>
    <sheetView tabSelected="1" zoomScale="66" zoomScaleNormal="66" zoomScaleSheetLayoutView="100" zoomScalePageLayoutView="80" workbookViewId="0">
      <selection activeCell="A14" sqref="A14:H14"/>
    </sheetView>
  </sheetViews>
  <sheetFormatPr defaultColWidth="8.7109375" defaultRowHeight="12.75" outlineLevelRow="1"/>
  <cols>
    <col min="1" max="1" width="7.42578125" customWidth="1"/>
    <col min="2" max="2" width="98.140625" customWidth="1"/>
    <col min="3" max="3" width="16" customWidth="1"/>
    <col min="4" max="4" width="19.140625" hidden="1" customWidth="1"/>
    <col min="5" max="5" width="21.7109375" customWidth="1"/>
    <col min="6" max="8" width="19.5703125" bestFit="1" customWidth="1"/>
    <col min="10" max="10" width="12.42578125" bestFit="1" customWidth="1"/>
  </cols>
  <sheetData>
    <row r="1" spans="1:24" ht="24.75" customHeight="1">
      <c r="A1" s="188"/>
      <c r="B1" s="245" t="s">
        <v>281</v>
      </c>
      <c r="C1" s="245"/>
      <c r="D1" s="245"/>
      <c r="E1" s="245"/>
      <c r="F1" s="245"/>
      <c r="G1" s="245"/>
      <c r="H1" s="246"/>
    </row>
    <row r="2" spans="1:24" ht="24.75" customHeight="1">
      <c r="A2" s="193" t="s">
        <v>280</v>
      </c>
      <c r="B2" s="194"/>
      <c r="C2" s="194"/>
      <c r="D2" s="194"/>
      <c r="E2" s="194"/>
      <c r="F2" s="194"/>
      <c r="G2" s="194"/>
      <c r="H2" s="195"/>
    </row>
    <row r="3" spans="1:24" ht="20.25" customHeight="1">
      <c r="A3" s="189"/>
      <c r="B3" s="239" t="s">
        <v>270</v>
      </c>
      <c r="C3" s="239"/>
      <c r="D3" s="239"/>
      <c r="E3" s="239"/>
      <c r="F3" s="239"/>
      <c r="G3" s="239"/>
      <c r="H3" s="240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4" ht="20.25" customHeight="1">
      <c r="A4" s="189"/>
      <c r="B4" s="239" t="s">
        <v>269</v>
      </c>
      <c r="C4" s="239"/>
      <c r="D4" s="239"/>
      <c r="E4" s="239"/>
      <c r="F4" s="239"/>
      <c r="G4" s="239"/>
      <c r="H4" s="24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4" ht="20.25" customHeight="1">
      <c r="A5" s="119"/>
      <c r="B5" s="247" t="s">
        <v>296</v>
      </c>
      <c r="C5" s="247"/>
      <c r="D5" s="247"/>
      <c r="E5" s="247"/>
      <c r="F5" s="247"/>
      <c r="G5" s="247"/>
      <c r="H5" s="24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4" ht="15.75" customHeight="1">
      <c r="A6" s="119"/>
      <c r="B6" s="239" t="s">
        <v>93</v>
      </c>
      <c r="C6" s="239"/>
      <c r="D6" s="239"/>
      <c r="E6" s="239"/>
      <c r="F6" s="239"/>
      <c r="G6" s="239"/>
      <c r="H6" s="240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4" ht="24" customHeight="1" thickBot="1">
      <c r="A7" s="249" t="s">
        <v>91</v>
      </c>
      <c r="B7" s="250"/>
      <c r="C7" s="250"/>
      <c r="D7" s="250"/>
      <c r="E7" s="250"/>
      <c r="F7" s="250"/>
      <c r="G7" s="250"/>
      <c r="H7" s="251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5"/>
    </row>
    <row r="8" spans="1:24" ht="33" customHeight="1">
      <c r="A8" s="259" t="s">
        <v>131</v>
      </c>
      <c r="B8" s="260"/>
      <c r="C8" s="260"/>
      <c r="D8" s="260"/>
      <c r="E8" s="260"/>
      <c r="F8" s="260"/>
      <c r="G8" s="260"/>
      <c r="H8" s="261"/>
    </row>
    <row r="9" spans="1:24" ht="15.75" customHeight="1" thickBot="1">
      <c r="A9" s="262" t="s">
        <v>94</v>
      </c>
      <c r="B9" s="263"/>
      <c r="C9" s="263"/>
      <c r="D9" s="263"/>
      <c r="E9" s="263"/>
      <c r="F9" s="263"/>
      <c r="G9" s="263"/>
      <c r="H9" s="264"/>
      <c r="I9" t="s">
        <v>70</v>
      </c>
    </row>
    <row r="10" spans="1:24" ht="23.25" customHeight="1" thickBot="1">
      <c r="A10" s="252" t="s">
        <v>121</v>
      </c>
      <c r="B10" s="253"/>
      <c r="C10" s="253"/>
      <c r="D10" s="253"/>
      <c r="E10" s="254"/>
      <c r="F10" s="190">
        <v>63.73</v>
      </c>
      <c r="G10" s="191" t="s">
        <v>151</v>
      </c>
      <c r="H10" s="192" t="s">
        <v>297</v>
      </c>
    </row>
    <row r="11" spans="1:24" ht="21" hidden="1" thickBot="1">
      <c r="A11" s="255"/>
      <c r="B11" s="256"/>
      <c r="C11" s="256"/>
      <c r="D11" s="257"/>
      <c r="E11" s="258"/>
      <c r="F11" s="120"/>
    </row>
    <row r="12" spans="1:24" ht="27.75" customHeight="1" thickBot="1">
      <c r="A12" s="32" t="s">
        <v>70</v>
      </c>
      <c r="B12" s="36" t="s">
        <v>0</v>
      </c>
      <c r="C12" s="37" t="s">
        <v>150</v>
      </c>
      <c r="D12" s="1"/>
      <c r="E12" s="78" t="s">
        <v>63</v>
      </c>
      <c r="F12" s="78" t="s">
        <v>63</v>
      </c>
      <c r="G12" s="78" t="s">
        <v>63</v>
      </c>
      <c r="H12" s="78" t="s">
        <v>63</v>
      </c>
    </row>
    <row r="13" spans="1:24" ht="20.25" customHeight="1">
      <c r="A13" s="265" t="s">
        <v>84</v>
      </c>
      <c r="B13" s="266"/>
      <c r="C13" s="266"/>
      <c r="D13" s="267"/>
      <c r="E13" s="268"/>
      <c r="F13" s="128">
        <v>59.67</v>
      </c>
      <c r="G13" s="123" t="s">
        <v>152</v>
      </c>
      <c r="H13" s="124" t="s">
        <v>297</v>
      </c>
    </row>
    <row r="14" spans="1:24" ht="25.5" customHeight="1" outlineLevel="1">
      <c r="A14" s="270" t="s">
        <v>72</v>
      </c>
      <c r="B14" s="271"/>
      <c r="C14" s="271"/>
      <c r="D14" s="271"/>
      <c r="E14" s="271"/>
      <c r="F14" s="271"/>
      <c r="G14" s="271"/>
      <c r="H14" s="271"/>
    </row>
    <row r="15" spans="1:24" ht="28.5" outlineLevel="1">
      <c r="A15" s="241" t="s">
        <v>69</v>
      </c>
      <c r="B15" s="242"/>
      <c r="C15" s="242"/>
      <c r="D15" s="242"/>
      <c r="E15" s="243"/>
      <c r="F15" s="121" t="s">
        <v>149</v>
      </c>
      <c r="G15" s="121" t="s">
        <v>163</v>
      </c>
      <c r="H15" s="121" t="s">
        <v>164</v>
      </c>
    </row>
    <row r="16" spans="1:24" ht="20.25" customHeight="1" outlineLevel="1">
      <c r="A16" s="24">
        <v>1</v>
      </c>
      <c r="B16" s="102" t="s">
        <v>144</v>
      </c>
      <c r="C16" s="60" t="s">
        <v>2</v>
      </c>
      <c r="D16" s="72">
        <v>25</v>
      </c>
      <c r="E16" s="55">
        <v>18.63</v>
      </c>
      <c r="F16" s="135">
        <v>18.63</v>
      </c>
      <c r="G16" s="136">
        <f>E16*0.97</f>
        <v>18.071099999999998</v>
      </c>
      <c r="H16" s="134">
        <f>F16*0.91</f>
        <v>16.953299999999999</v>
      </c>
    </row>
    <row r="17" spans="1:63" ht="16.5" customHeight="1" outlineLevel="1">
      <c r="A17" s="24">
        <v>2</v>
      </c>
      <c r="B17" s="102" t="s">
        <v>143</v>
      </c>
      <c r="C17" s="60" t="s">
        <v>2</v>
      </c>
      <c r="D17" s="61">
        <v>27</v>
      </c>
      <c r="E17" s="55">
        <v>20.010000000000002</v>
      </c>
      <c r="F17" s="135">
        <v>20.010000000000002</v>
      </c>
      <c r="G17" s="136">
        <f>E17*0.97</f>
        <v>19.409700000000001</v>
      </c>
      <c r="H17" s="134">
        <f>F17*0.91</f>
        <v>18.209100000000003</v>
      </c>
    </row>
    <row r="18" spans="1:63" ht="18" customHeight="1" outlineLevel="1">
      <c r="A18" s="24">
        <v>3</v>
      </c>
      <c r="B18" s="102" t="s">
        <v>141</v>
      </c>
      <c r="C18" s="60" t="s">
        <v>2</v>
      </c>
      <c r="D18" s="61">
        <v>29</v>
      </c>
      <c r="E18" s="55">
        <v>21.39</v>
      </c>
      <c r="F18" s="135">
        <v>21.39</v>
      </c>
      <c r="G18" s="136">
        <f>E18*0.97</f>
        <v>20.7483</v>
      </c>
      <c r="H18" s="134">
        <f>F18*0.91</f>
        <v>19.4649</v>
      </c>
    </row>
    <row r="19" spans="1:63" ht="18" customHeight="1" outlineLevel="1">
      <c r="A19" s="24">
        <v>4</v>
      </c>
      <c r="B19" s="102" t="s">
        <v>142</v>
      </c>
      <c r="C19" s="60" t="s">
        <v>2</v>
      </c>
      <c r="D19" s="61">
        <v>34</v>
      </c>
      <c r="E19" s="55">
        <v>24.15</v>
      </c>
      <c r="F19" s="135">
        <v>24.15</v>
      </c>
      <c r="G19" s="136">
        <f>E19*0.97</f>
        <v>23.4255</v>
      </c>
      <c r="H19" s="134">
        <f>F19*0.91</f>
        <v>21.976499999999998</v>
      </c>
    </row>
    <row r="20" spans="1:63" ht="16.5" customHeight="1" outlineLevel="1">
      <c r="A20" s="24"/>
      <c r="B20" s="102" t="s">
        <v>145</v>
      </c>
      <c r="C20" s="60" t="s">
        <v>2</v>
      </c>
      <c r="D20" s="61">
        <v>67</v>
      </c>
      <c r="E20" s="55">
        <v>33.35</v>
      </c>
      <c r="F20" s="135">
        <v>33.35</v>
      </c>
      <c r="G20" s="136">
        <f>E20*0.97</f>
        <v>32.349499999999999</v>
      </c>
      <c r="H20" s="134">
        <f>F20*0.91</f>
        <v>30.348500000000001</v>
      </c>
    </row>
    <row r="21" spans="1:63" ht="6.75" hidden="1" customHeight="1">
      <c r="A21" s="25"/>
      <c r="B21" s="269"/>
      <c r="C21" s="269"/>
      <c r="D21" s="269"/>
      <c r="E21" s="269"/>
      <c r="F21" s="41"/>
      <c r="G21" s="122">
        <f t="shared" ref="G21:G26" si="0">E21*0.91</f>
        <v>0</v>
      </c>
      <c r="H21" s="23"/>
    </row>
    <row r="22" spans="1:63" ht="1.5" hidden="1" customHeight="1">
      <c r="A22" s="27">
        <v>1</v>
      </c>
      <c r="B22" s="18" t="s">
        <v>64</v>
      </c>
      <c r="C22" s="3" t="s">
        <v>2</v>
      </c>
      <c r="D22" s="22">
        <v>23</v>
      </c>
      <c r="E22" s="21">
        <v>21</v>
      </c>
      <c r="F22" s="41"/>
      <c r="G22" s="122">
        <f t="shared" si="0"/>
        <v>19.11</v>
      </c>
      <c r="H22" s="23"/>
    </row>
    <row r="23" spans="1:63" ht="15.75" hidden="1" customHeight="1">
      <c r="A23" s="27">
        <v>2</v>
      </c>
      <c r="B23" s="18" t="s">
        <v>65</v>
      </c>
      <c r="C23" s="3" t="s">
        <v>2</v>
      </c>
      <c r="D23" s="22">
        <v>25</v>
      </c>
      <c r="E23" s="21">
        <v>22</v>
      </c>
      <c r="F23" s="41"/>
      <c r="G23" s="122">
        <f t="shared" si="0"/>
        <v>20.02</v>
      </c>
      <c r="H23" s="23"/>
    </row>
    <row r="24" spans="1:63" ht="15.75" hidden="1" customHeight="1">
      <c r="A24" s="27">
        <v>3</v>
      </c>
      <c r="B24" s="18" t="s">
        <v>66</v>
      </c>
      <c r="C24" s="3" t="s">
        <v>2</v>
      </c>
      <c r="D24" s="22">
        <v>27</v>
      </c>
      <c r="E24" s="21">
        <v>24</v>
      </c>
      <c r="F24" s="41"/>
      <c r="G24" s="122">
        <f t="shared" si="0"/>
        <v>21.84</v>
      </c>
      <c r="H24" s="23"/>
    </row>
    <row r="25" spans="1:63" ht="15.75" hidden="1" customHeight="1">
      <c r="A25" s="27">
        <v>4</v>
      </c>
      <c r="B25" s="18" t="s">
        <v>67</v>
      </c>
      <c r="C25" s="3" t="s">
        <v>2</v>
      </c>
      <c r="D25" s="22">
        <v>32</v>
      </c>
      <c r="E25" s="21">
        <v>29</v>
      </c>
      <c r="F25" s="41"/>
      <c r="G25" s="122">
        <f t="shared" si="0"/>
        <v>26.39</v>
      </c>
      <c r="H25" s="23"/>
    </row>
    <row r="26" spans="1:63" ht="15.75" hidden="1" customHeight="1">
      <c r="A26" s="27">
        <v>5</v>
      </c>
      <c r="B26" s="18" t="s">
        <v>68</v>
      </c>
      <c r="C26" s="3" t="s">
        <v>2</v>
      </c>
      <c r="D26" s="22">
        <v>48</v>
      </c>
      <c r="E26" s="21">
        <v>42</v>
      </c>
      <c r="F26" s="41"/>
      <c r="G26" s="122">
        <f t="shared" si="0"/>
        <v>38.22</v>
      </c>
      <c r="H26" s="23"/>
    </row>
    <row r="27" spans="1:63" ht="23.25" customHeight="1">
      <c r="A27" s="272" t="s">
        <v>250</v>
      </c>
      <c r="B27" s="273"/>
      <c r="C27" s="273"/>
      <c r="D27" s="273"/>
      <c r="E27" s="273"/>
      <c r="F27" s="273"/>
      <c r="G27" s="273"/>
      <c r="H27" s="274"/>
    </row>
    <row r="28" spans="1:63" ht="14.25" customHeight="1">
      <c r="A28" s="223" t="s">
        <v>22</v>
      </c>
      <c r="B28" s="224"/>
      <c r="C28" s="224"/>
      <c r="D28" s="224"/>
      <c r="E28" s="224"/>
      <c r="F28" s="224"/>
      <c r="G28" s="224"/>
      <c r="H28" s="225"/>
    </row>
    <row r="29" spans="1:63" ht="30">
      <c r="A29" s="77"/>
      <c r="B29" s="89" t="s">
        <v>248</v>
      </c>
      <c r="C29" s="84" t="s">
        <v>129</v>
      </c>
      <c r="D29" s="81"/>
      <c r="E29" s="83">
        <v>619</v>
      </c>
      <c r="F29" s="137">
        <v>619</v>
      </c>
      <c r="G29" s="136">
        <f>F29*0.94</f>
        <v>581.86</v>
      </c>
      <c r="H29" s="136">
        <f>F29*0.91</f>
        <v>563.29</v>
      </c>
    </row>
    <row r="30" spans="1:63" ht="18.75" customHeight="1">
      <c r="A30" s="33">
        <v>1</v>
      </c>
      <c r="B30" s="103" t="s">
        <v>23</v>
      </c>
      <c r="C30" s="52" t="s">
        <v>12</v>
      </c>
      <c r="D30" s="56">
        <v>15.5</v>
      </c>
      <c r="E30" s="108">
        <v>14.37</v>
      </c>
      <c r="F30" s="138">
        <v>14.37</v>
      </c>
      <c r="G30" s="136">
        <f>F30*0.94</f>
        <v>13.507799999999998</v>
      </c>
      <c r="H30" s="136">
        <f>F30*0.91</f>
        <v>13.076699999999999</v>
      </c>
    </row>
    <row r="31" spans="1:63" ht="21.75" customHeight="1">
      <c r="A31" s="33">
        <v>2</v>
      </c>
      <c r="B31" s="103" t="s">
        <v>24</v>
      </c>
      <c r="C31" s="52" t="s">
        <v>12</v>
      </c>
      <c r="D31" s="56">
        <v>14</v>
      </c>
      <c r="E31" s="108">
        <v>14.75</v>
      </c>
      <c r="F31" s="138">
        <v>14.75</v>
      </c>
      <c r="G31" s="136">
        <f>F31*0.94</f>
        <v>13.864999999999998</v>
      </c>
      <c r="H31" s="136">
        <f>F31*0.91</f>
        <v>13.422500000000001</v>
      </c>
    </row>
    <row r="32" spans="1:63" ht="15.75" customHeight="1">
      <c r="A32" s="33">
        <v>3</v>
      </c>
      <c r="B32" s="103" t="s">
        <v>26</v>
      </c>
      <c r="C32" s="52" t="s">
        <v>12</v>
      </c>
      <c r="D32" s="56">
        <v>17.899999999999999</v>
      </c>
      <c r="E32" s="108">
        <v>16.5</v>
      </c>
      <c r="F32" s="138">
        <v>16.5</v>
      </c>
      <c r="G32" s="136">
        <f>F32*0.94</f>
        <v>15.51</v>
      </c>
      <c r="H32" s="136">
        <f>F32*0.91</f>
        <v>15.015000000000001</v>
      </c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744" ht="18" customHeight="1">
      <c r="A33" s="33">
        <v>4</v>
      </c>
      <c r="B33" s="103" t="s">
        <v>25</v>
      </c>
      <c r="C33" s="52" t="s">
        <v>12</v>
      </c>
      <c r="D33" s="56">
        <v>18</v>
      </c>
      <c r="E33" s="109" t="s">
        <v>146</v>
      </c>
      <c r="F33" s="139" t="s">
        <v>146</v>
      </c>
      <c r="G33" s="136">
        <f>F33*0.94</f>
        <v>16.562799999999999</v>
      </c>
      <c r="H33" s="136">
        <f>F33*0.91</f>
        <v>16.034200000000002</v>
      </c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744" ht="18" customHeight="1">
      <c r="A34" s="183">
        <v>5</v>
      </c>
      <c r="B34" s="154" t="s">
        <v>265</v>
      </c>
      <c r="C34" s="52" t="s">
        <v>12</v>
      </c>
      <c r="D34" s="56"/>
      <c r="E34" s="109"/>
      <c r="F34" s="186"/>
      <c r="G34" s="136">
        <f>H34*1.05</f>
        <v>19.427100000000003</v>
      </c>
      <c r="H34" s="184">
        <f>16.82*1.1</f>
        <v>18.502000000000002</v>
      </c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744" ht="18" customHeight="1">
      <c r="A35" s="183">
        <v>6</v>
      </c>
      <c r="B35" s="154" t="s">
        <v>266</v>
      </c>
      <c r="C35" s="52" t="s">
        <v>12</v>
      </c>
      <c r="D35" s="56"/>
      <c r="E35" s="109"/>
      <c r="F35" s="186"/>
      <c r="G35" s="136">
        <f>H35*1.05</f>
        <v>20.478150000000003</v>
      </c>
      <c r="H35" s="184">
        <f>17.73*1.1</f>
        <v>19.503000000000004</v>
      </c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</row>
    <row r="36" spans="1:744" ht="18" customHeight="1">
      <c r="A36" s="183">
        <v>7</v>
      </c>
      <c r="B36" s="154" t="s">
        <v>267</v>
      </c>
      <c r="C36" s="52" t="s">
        <v>12</v>
      </c>
      <c r="D36" s="56"/>
      <c r="E36" s="109"/>
      <c r="F36" s="186"/>
      <c r="G36" s="136">
        <f>H36*1.05</f>
        <v>22.383900000000004</v>
      </c>
      <c r="H36" s="184">
        <f>19.38*1.1</f>
        <v>21.318000000000001</v>
      </c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744" ht="18" customHeight="1">
      <c r="A37" s="183">
        <v>8</v>
      </c>
      <c r="B37" s="154" t="s">
        <v>268</v>
      </c>
      <c r="C37" s="52" t="s">
        <v>12</v>
      </c>
      <c r="D37" s="56"/>
      <c r="E37" s="109"/>
      <c r="F37" s="186"/>
      <c r="G37" s="136">
        <f>H37*1.05</f>
        <v>16.031400000000005</v>
      </c>
      <c r="H37" s="184">
        <f>13.88*1.1</f>
        <v>15.268000000000002</v>
      </c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</row>
    <row r="38" spans="1:744" ht="30.75" customHeight="1">
      <c r="A38" s="227" t="s">
        <v>153</v>
      </c>
      <c r="B38" s="228"/>
      <c r="C38" s="228"/>
      <c r="D38" s="228"/>
      <c r="E38" s="228"/>
      <c r="F38" s="228"/>
      <c r="G38" s="228"/>
      <c r="H38" s="228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</row>
    <row r="39" spans="1:744" ht="14.25" customHeight="1">
      <c r="A39" s="229"/>
      <c r="B39" s="230"/>
      <c r="C39" s="230"/>
      <c r="D39" s="230"/>
      <c r="E39" s="230"/>
      <c r="F39" s="230"/>
      <c r="G39" s="230"/>
      <c r="H39" s="23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</row>
    <row r="40" spans="1:744" s="87" customFormat="1" ht="31.5">
      <c r="A40" s="145"/>
      <c r="B40" s="82" t="s">
        <v>249</v>
      </c>
      <c r="C40" s="88" t="s">
        <v>129</v>
      </c>
      <c r="D40" s="86"/>
      <c r="E40" s="90">
        <v>619</v>
      </c>
      <c r="F40" s="140">
        <v>619</v>
      </c>
      <c r="G40" s="134">
        <f>F40*0.94</f>
        <v>581.86</v>
      </c>
      <c r="H40" s="134">
        <f>F40*0.91</f>
        <v>563.29</v>
      </c>
      <c r="I40" s="126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5"/>
      <c r="BJ40" s="125"/>
      <c r="BK40" s="125"/>
      <c r="BL40" s="125"/>
      <c r="BM40" s="125"/>
      <c r="BN40" s="125"/>
      <c r="BO40" s="125"/>
      <c r="BP40" s="125"/>
      <c r="BQ40" s="125"/>
      <c r="BR40" s="125"/>
      <c r="BS40" s="125"/>
      <c r="BT40" s="125"/>
      <c r="BU40" s="125"/>
      <c r="BV40" s="125"/>
      <c r="BW40" s="125"/>
      <c r="BX40" s="125"/>
      <c r="BY40" s="125"/>
      <c r="BZ40" s="125"/>
      <c r="CA40" s="125"/>
      <c r="CB40" s="125"/>
      <c r="CC40" s="125"/>
      <c r="CD40" s="125"/>
      <c r="CE40" s="125"/>
      <c r="CF40" s="125"/>
      <c r="CG40" s="125"/>
      <c r="CH40" s="125"/>
      <c r="CI40" s="125"/>
      <c r="CJ40" s="125"/>
      <c r="CK40" s="125"/>
      <c r="CL40" s="125"/>
      <c r="CM40" s="125"/>
      <c r="CN40" s="125"/>
      <c r="CO40" s="125"/>
      <c r="CP40" s="125"/>
      <c r="CQ40" s="125"/>
      <c r="CR40" s="125"/>
      <c r="CS40" s="125"/>
      <c r="CT40" s="125"/>
      <c r="CU40" s="125"/>
      <c r="CV40" s="125"/>
      <c r="CW40" s="125"/>
      <c r="CX40" s="125"/>
      <c r="CY40" s="125"/>
      <c r="CZ40" s="125"/>
      <c r="DA40" s="125"/>
      <c r="DB40" s="125"/>
      <c r="DC40" s="125"/>
      <c r="DD40" s="125"/>
      <c r="DE40" s="125"/>
      <c r="DF40" s="125"/>
      <c r="DG40" s="125"/>
      <c r="DH40" s="125"/>
      <c r="DI40" s="125"/>
      <c r="DJ40" s="125"/>
      <c r="DK40" s="125"/>
      <c r="DL40" s="125"/>
      <c r="DM40" s="125"/>
      <c r="DN40" s="125"/>
      <c r="DO40" s="125"/>
      <c r="DP40" s="125"/>
      <c r="DQ40" s="125"/>
      <c r="DR40" s="125"/>
      <c r="DS40" s="125"/>
      <c r="DT40" s="125"/>
      <c r="DU40" s="125"/>
      <c r="DV40" s="125"/>
      <c r="DW40" s="125"/>
      <c r="DX40" s="125"/>
      <c r="DY40" s="125"/>
      <c r="DZ40" s="125"/>
      <c r="EA40" s="125"/>
      <c r="EB40" s="125"/>
      <c r="EC40" s="125"/>
      <c r="ED40" s="125"/>
      <c r="EE40" s="125"/>
      <c r="EF40" s="125"/>
      <c r="EG40" s="125"/>
      <c r="EH40" s="125"/>
      <c r="EI40" s="125"/>
      <c r="EJ40" s="125"/>
      <c r="EK40" s="125"/>
      <c r="EL40" s="125"/>
      <c r="EM40" s="125"/>
      <c r="EN40" s="125"/>
      <c r="EO40" s="125"/>
      <c r="EP40" s="125"/>
      <c r="EQ40" s="125"/>
      <c r="ER40" s="125"/>
      <c r="ES40" s="125"/>
      <c r="ET40" s="125"/>
      <c r="EU40" s="125"/>
      <c r="EV40" s="125"/>
      <c r="EW40" s="125"/>
      <c r="EX40" s="125"/>
      <c r="EY40" s="125"/>
      <c r="EZ40" s="125"/>
      <c r="FA40" s="125"/>
      <c r="FB40" s="125"/>
      <c r="FC40" s="125"/>
      <c r="FD40" s="125"/>
      <c r="FE40" s="125"/>
      <c r="FF40" s="125"/>
      <c r="FG40" s="125"/>
      <c r="FH40" s="125"/>
      <c r="FI40" s="125"/>
      <c r="FJ40" s="125"/>
      <c r="FK40" s="125"/>
      <c r="FL40" s="125"/>
      <c r="FM40" s="125"/>
      <c r="FN40" s="125"/>
      <c r="FO40" s="125"/>
      <c r="FP40" s="125"/>
      <c r="FQ40" s="125"/>
      <c r="FR40" s="125"/>
      <c r="FS40" s="125"/>
      <c r="FT40" s="125"/>
      <c r="FU40" s="125"/>
      <c r="FV40" s="125"/>
      <c r="FW40" s="125"/>
      <c r="FX40" s="125"/>
      <c r="FY40" s="125"/>
      <c r="FZ40" s="125"/>
      <c r="GA40" s="125"/>
      <c r="GB40" s="125"/>
      <c r="GC40" s="125"/>
      <c r="GD40" s="125"/>
      <c r="GE40" s="125"/>
      <c r="GF40" s="125"/>
      <c r="GG40" s="125"/>
      <c r="GH40" s="125"/>
      <c r="GI40" s="125"/>
      <c r="GJ40" s="125"/>
      <c r="GK40" s="125"/>
      <c r="GL40" s="125"/>
      <c r="GM40" s="125"/>
      <c r="GN40" s="125"/>
      <c r="GO40" s="125"/>
      <c r="GP40" s="125"/>
      <c r="GQ40" s="125"/>
      <c r="GR40" s="125"/>
      <c r="GS40" s="125"/>
      <c r="GT40" s="125"/>
      <c r="GU40" s="125"/>
      <c r="GV40" s="125"/>
      <c r="GW40" s="125"/>
      <c r="GX40" s="125"/>
      <c r="GY40" s="125"/>
      <c r="GZ40" s="125"/>
      <c r="HA40" s="125"/>
      <c r="HB40" s="125"/>
      <c r="HC40" s="125"/>
      <c r="HD40" s="125"/>
      <c r="HE40" s="125"/>
      <c r="HF40" s="125"/>
      <c r="HG40" s="125"/>
      <c r="HH40" s="125"/>
      <c r="HI40" s="125"/>
      <c r="HJ40" s="125"/>
      <c r="HK40" s="125"/>
      <c r="HL40" s="125"/>
      <c r="HM40" s="125"/>
      <c r="HN40" s="125"/>
      <c r="HO40" s="125"/>
      <c r="HP40" s="125"/>
      <c r="HQ40" s="125"/>
      <c r="HR40" s="125"/>
      <c r="HS40" s="125"/>
      <c r="HT40" s="125"/>
      <c r="HU40" s="125"/>
      <c r="HV40" s="125"/>
      <c r="HW40" s="125"/>
      <c r="HX40" s="125"/>
      <c r="HY40" s="125"/>
      <c r="HZ40" s="125"/>
      <c r="IA40" s="125"/>
      <c r="IB40" s="125"/>
      <c r="IC40" s="125"/>
      <c r="ID40" s="125"/>
      <c r="IE40" s="125"/>
      <c r="IF40" s="125"/>
      <c r="IG40" s="125"/>
      <c r="IH40" s="125"/>
      <c r="II40" s="125"/>
      <c r="IJ40" s="125"/>
      <c r="IK40" s="125"/>
      <c r="IL40" s="125"/>
      <c r="IM40" s="125"/>
      <c r="IN40" s="125"/>
      <c r="IO40" s="125"/>
      <c r="IP40" s="125"/>
      <c r="IQ40" s="125"/>
      <c r="IR40" s="125"/>
      <c r="IS40" s="125"/>
      <c r="IT40" s="125"/>
      <c r="IU40" s="125"/>
      <c r="IV40" s="125"/>
      <c r="IW40" s="125"/>
      <c r="IX40" s="125"/>
      <c r="IY40" s="125"/>
      <c r="IZ40" s="125"/>
      <c r="JA40" s="125"/>
      <c r="JB40" s="125"/>
      <c r="JC40" s="125"/>
      <c r="JD40" s="125"/>
      <c r="JE40" s="125"/>
      <c r="JF40" s="125"/>
      <c r="JG40" s="125"/>
      <c r="JH40" s="125"/>
      <c r="JI40" s="125"/>
      <c r="JJ40" s="125"/>
      <c r="JK40" s="125"/>
      <c r="JL40" s="125"/>
      <c r="JM40" s="125"/>
      <c r="JN40" s="125"/>
      <c r="JO40" s="125"/>
      <c r="JP40" s="125"/>
      <c r="JQ40" s="125"/>
      <c r="JR40" s="125"/>
      <c r="JS40" s="125"/>
      <c r="JT40" s="125"/>
      <c r="JU40" s="125"/>
      <c r="JV40" s="125"/>
      <c r="JW40" s="125"/>
      <c r="JX40" s="125"/>
      <c r="JY40" s="125"/>
      <c r="JZ40" s="125"/>
      <c r="KA40" s="125"/>
      <c r="KB40" s="125"/>
      <c r="KC40" s="125"/>
      <c r="KD40" s="125"/>
      <c r="KE40" s="125"/>
      <c r="KF40" s="125"/>
      <c r="KG40" s="125"/>
      <c r="KH40" s="125"/>
      <c r="KI40" s="125"/>
      <c r="KJ40" s="125"/>
      <c r="KK40" s="125"/>
      <c r="KL40" s="125"/>
      <c r="KM40" s="125"/>
      <c r="KN40" s="125"/>
      <c r="KO40" s="125"/>
      <c r="KP40" s="125"/>
      <c r="KQ40" s="125"/>
      <c r="KR40" s="125"/>
      <c r="KS40" s="125"/>
      <c r="KT40" s="125"/>
      <c r="KU40" s="125"/>
      <c r="KV40" s="125"/>
      <c r="KW40" s="125"/>
      <c r="KX40" s="125"/>
      <c r="KY40" s="125"/>
      <c r="KZ40" s="125"/>
      <c r="LA40" s="125"/>
      <c r="LB40" s="125"/>
      <c r="LC40" s="125"/>
      <c r="LD40" s="125"/>
      <c r="LE40" s="125"/>
      <c r="LF40" s="125"/>
      <c r="LG40" s="125"/>
      <c r="LH40" s="125"/>
      <c r="LI40" s="125"/>
      <c r="LJ40" s="125"/>
      <c r="LK40" s="125"/>
      <c r="LL40" s="125"/>
      <c r="LM40" s="125"/>
      <c r="LN40" s="125"/>
      <c r="LO40" s="125"/>
      <c r="LP40" s="125"/>
      <c r="LQ40" s="125"/>
      <c r="LR40" s="125"/>
      <c r="LS40" s="125"/>
      <c r="LT40" s="125"/>
      <c r="LU40" s="125"/>
      <c r="LV40" s="125"/>
      <c r="LW40" s="125"/>
      <c r="LX40" s="125"/>
      <c r="LY40" s="125"/>
      <c r="LZ40" s="125"/>
      <c r="MA40" s="125"/>
      <c r="MB40" s="125"/>
      <c r="MC40" s="125"/>
      <c r="MD40" s="125"/>
      <c r="ME40" s="125"/>
      <c r="MF40" s="125"/>
      <c r="MG40" s="125"/>
      <c r="MH40" s="125"/>
      <c r="MI40" s="125"/>
      <c r="MJ40" s="125"/>
      <c r="MK40" s="125"/>
      <c r="ML40" s="125"/>
      <c r="MM40" s="125"/>
      <c r="MN40" s="125"/>
      <c r="MO40" s="125"/>
      <c r="MP40" s="125"/>
      <c r="MQ40" s="125"/>
      <c r="MR40" s="125"/>
      <c r="MS40" s="125"/>
      <c r="MT40" s="125"/>
      <c r="MU40" s="125"/>
      <c r="MV40" s="125"/>
      <c r="MW40" s="125"/>
      <c r="MX40" s="125"/>
      <c r="MY40" s="125"/>
      <c r="MZ40" s="125"/>
      <c r="NA40" s="125"/>
      <c r="NB40" s="125"/>
      <c r="NC40" s="125"/>
      <c r="ND40" s="125"/>
      <c r="NE40" s="125"/>
      <c r="NF40" s="125"/>
      <c r="NG40" s="125"/>
      <c r="NH40" s="125"/>
      <c r="NI40" s="125"/>
      <c r="NJ40" s="125"/>
      <c r="NK40" s="125"/>
      <c r="NL40" s="125"/>
      <c r="NM40" s="125"/>
      <c r="NN40" s="125"/>
      <c r="NO40" s="125"/>
      <c r="NP40" s="125"/>
      <c r="NQ40" s="125"/>
      <c r="NR40" s="125"/>
      <c r="NS40" s="125"/>
      <c r="NT40" s="125"/>
      <c r="NU40" s="125"/>
      <c r="NV40" s="125"/>
      <c r="NW40" s="125"/>
      <c r="NX40" s="125"/>
      <c r="NY40" s="125"/>
      <c r="NZ40" s="125"/>
      <c r="OA40" s="125"/>
      <c r="OB40" s="125"/>
      <c r="OC40" s="125"/>
      <c r="OD40" s="125"/>
      <c r="OE40" s="125"/>
      <c r="OF40" s="125"/>
      <c r="OG40" s="125"/>
      <c r="OH40" s="125"/>
      <c r="OI40" s="125"/>
      <c r="OJ40" s="125"/>
      <c r="OK40" s="125"/>
      <c r="OL40" s="125"/>
      <c r="OM40" s="125"/>
      <c r="ON40" s="125"/>
      <c r="OO40" s="125"/>
      <c r="OP40" s="125"/>
      <c r="OQ40" s="125"/>
      <c r="OR40" s="125"/>
      <c r="OS40" s="125"/>
      <c r="OT40" s="125"/>
      <c r="OU40" s="125"/>
      <c r="OV40" s="125"/>
      <c r="OW40" s="125"/>
      <c r="OX40" s="125"/>
      <c r="OY40" s="125"/>
      <c r="OZ40" s="125"/>
      <c r="PA40" s="125"/>
      <c r="PB40" s="125"/>
      <c r="PC40" s="125"/>
      <c r="PD40" s="125"/>
      <c r="PE40" s="125"/>
      <c r="PF40" s="125"/>
      <c r="PG40" s="125"/>
      <c r="PH40" s="125"/>
      <c r="PI40" s="125"/>
      <c r="PJ40" s="125"/>
      <c r="PK40" s="125"/>
      <c r="PL40" s="125"/>
      <c r="PM40" s="125"/>
      <c r="PN40" s="125"/>
      <c r="PO40" s="125"/>
      <c r="PP40" s="125"/>
      <c r="PQ40" s="125"/>
      <c r="PR40" s="125"/>
      <c r="PS40" s="125"/>
      <c r="PT40" s="125"/>
      <c r="PU40" s="125"/>
      <c r="PV40" s="125"/>
      <c r="PW40" s="125"/>
      <c r="PX40" s="125"/>
      <c r="PY40" s="125"/>
      <c r="PZ40" s="125"/>
      <c r="QA40" s="125"/>
      <c r="QB40" s="125"/>
      <c r="QC40" s="125"/>
      <c r="QD40" s="125"/>
      <c r="QE40" s="125"/>
      <c r="QF40" s="125"/>
      <c r="QG40" s="125"/>
      <c r="QH40" s="125"/>
      <c r="QI40" s="125"/>
      <c r="QJ40" s="125"/>
      <c r="QK40" s="125"/>
      <c r="QL40" s="125"/>
      <c r="QM40" s="125"/>
      <c r="QN40" s="125"/>
      <c r="QO40" s="125"/>
      <c r="QP40" s="125"/>
      <c r="QQ40" s="125"/>
      <c r="QR40" s="125"/>
      <c r="QS40" s="125"/>
      <c r="QT40" s="125"/>
      <c r="QU40" s="125"/>
      <c r="QV40" s="125"/>
      <c r="QW40" s="125"/>
      <c r="QX40" s="125"/>
      <c r="QY40" s="125"/>
      <c r="QZ40" s="125"/>
      <c r="RA40" s="125"/>
      <c r="RB40" s="125"/>
      <c r="RC40" s="125"/>
      <c r="RD40" s="125"/>
      <c r="RE40" s="125"/>
      <c r="RF40" s="125"/>
      <c r="RG40" s="125"/>
      <c r="RH40" s="125"/>
      <c r="RI40" s="125"/>
      <c r="RJ40" s="125"/>
      <c r="RK40" s="125"/>
      <c r="RL40" s="125"/>
      <c r="RM40" s="125"/>
      <c r="RN40" s="125"/>
      <c r="RO40" s="125"/>
      <c r="RP40" s="125"/>
      <c r="RQ40" s="125"/>
      <c r="RR40" s="125"/>
      <c r="RS40" s="125"/>
      <c r="RT40" s="125"/>
      <c r="RU40" s="125"/>
      <c r="RV40" s="125"/>
      <c r="RW40" s="125"/>
      <c r="RX40" s="125"/>
      <c r="RY40" s="125"/>
      <c r="RZ40" s="125"/>
      <c r="SA40" s="125"/>
      <c r="SB40" s="125"/>
      <c r="SC40" s="125"/>
      <c r="SD40" s="125"/>
      <c r="SE40" s="125"/>
      <c r="SF40" s="125"/>
      <c r="SG40" s="125"/>
      <c r="SH40" s="125"/>
      <c r="SI40" s="125"/>
      <c r="SJ40" s="125"/>
      <c r="SK40" s="125"/>
      <c r="SL40" s="125"/>
      <c r="SM40" s="125"/>
      <c r="SN40" s="125"/>
      <c r="SO40" s="125"/>
      <c r="SP40" s="125"/>
      <c r="SQ40" s="125"/>
      <c r="SR40" s="125"/>
      <c r="SS40" s="125"/>
      <c r="ST40" s="125"/>
      <c r="SU40" s="125"/>
      <c r="SV40" s="125"/>
      <c r="SW40" s="125"/>
      <c r="SX40" s="125"/>
      <c r="SY40" s="125"/>
      <c r="SZ40" s="125"/>
      <c r="TA40" s="125"/>
      <c r="TB40" s="125"/>
      <c r="TC40" s="125"/>
      <c r="TD40" s="125"/>
      <c r="TE40" s="125"/>
      <c r="TF40" s="125"/>
      <c r="TG40" s="125"/>
      <c r="TH40" s="125"/>
      <c r="TI40" s="125"/>
      <c r="TJ40" s="125"/>
      <c r="TK40" s="125"/>
      <c r="TL40" s="125"/>
      <c r="TM40" s="125"/>
      <c r="TN40" s="125"/>
      <c r="TO40" s="125"/>
      <c r="TP40" s="125"/>
      <c r="TQ40" s="125"/>
      <c r="TR40" s="125"/>
      <c r="TS40" s="125"/>
      <c r="TT40" s="125"/>
      <c r="TU40" s="125"/>
      <c r="TV40" s="125"/>
      <c r="TW40" s="125"/>
      <c r="TX40" s="125"/>
      <c r="TY40" s="125"/>
      <c r="TZ40" s="125"/>
      <c r="UA40" s="125"/>
      <c r="UB40" s="125"/>
      <c r="UC40" s="125"/>
      <c r="UD40" s="125"/>
      <c r="UE40" s="125"/>
      <c r="UF40" s="125"/>
      <c r="UG40" s="125"/>
      <c r="UH40" s="125"/>
      <c r="UI40" s="125"/>
      <c r="UJ40" s="125"/>
      <c r="UK40" s="125"/>
      <c r="UL40" s="125"/>
      <c r="UM40" s="125"/>
      <c r="UN40" s="125"/>
      <c r="UO40" s="125"/>
      <c r="UP40" s="125"/>
      <c r="UQ40" s="125"/>
      <c r="UR40" s="125"/>
      <c r="US40" s="125"/>
      <c r="UT40" s="125"/>
      <c r="UU40" s="125"/>
      <c r="UV40" s="125"/>
      <c r="UW40" s="125"/>
      <c r="UX40" s="125"/>
      <c r="UY40" s="125"/>
      <c r="UZ40" s="125"/>
      <c r="VA40" s="125"/>
      <c r="VB40" s="125"/>
      <c r="VC40" s="125"/>
      <c r="VD40" s="125"/>
      <c r="VE40" s="125"/>
      <c r="VF40" s="125"/>
      <c r="VG40" s="125"/>
      <c r="VH40" s="125"/>
      <c r="VI40" s="125"/>
      <c r="VJ40" s="125"/>
      <c r="VK40" s="125"/>
      <c r="VL40" s="125"/>
      <c r="VM40" s="125"/>
      <c r="VN40" s="125"/>
      <c r="VO40" s="125"/>
      <c r="VP40" s="125"/>
      <c r="VQ40" s="125"/>
      <c r="VR40" s="125"/>
      <c r="VS40" s="125"/>
      <c r="VT40" s="125"/>
      <c r="VU40" s="125"/>
      <c r="VV40" s="125"/>
      <c r="VW40" s="125"/>
      <c r="VX40" s="125"/>
      <c r="VY40" s="125"/>
      <c r="VZ40" s="125"/>
      <c r="WA40" s="125"/>
      <c r="WB40" s="125"/>
      <c r="WC40" s="125"/>
      <c r="WD40" s="125"/>
      <c r="WE40" s="125"/>
      <c r="WF40" s="125"/>
      <c r="WG40" s="125"/>
      <c r="WH40" s="125"/>
      <c r="WI40" s="125"/>
      <c r="WJ40" s="125"/>
      <c r="WK40" s="125"/>
      <c r="WL40" s="125"/>
      <c r="WM40" s="125"/>
      <c r="WN40" s="125"/>
      <c r="WO40" s="125"/>
      <c r="WP40" s="125"/>
      <c r="WQ40" s="125"/>
      <c r="WR40" s="125"/>
      <c r="WS40" s="125"/>
      <c r="WT40" s="125"/>
      <c r="WU40" s="125"/>
      <c r="WV40" s="125"/>
      <c r="WW40" s="125"/>
      <c r="WX40" s="125"/>
      <c r="WY40" s="125"/>
      <c r="WZ40" s="125"/>
      <c r="XA40" s="125"/>
      <c r="XB40" s="125"/>
      <c r="XC40" s="125"/>
      <c r="XD40" s="125"/>
      <c r="XE40" s="125"/>
      <c r="XF40" s="125"/>
      <c r="XG40" s="125"/>
      <c r="XH40" s="125"/>
      <c r="XI40" s="125"/>
      <c r="XJ40" s="125"/>
      <c r="XK40" s="125"/>
      <c r="XL40" s="125"/>
      <c r="XM40" s="125"/>
      <c r="XN40" s="125"/>
      <c r="XO40" s="125"/>
      <c r="XP40" s="125"/>
      <c r="XQ40" s="125"/>
      <c r="XR40" s="125"/>
      <c r="XS40" s="125"/>
      <c r="XT40" s="125"/>
      <c r="XU40" s="125"/>
      <c r="XV40" s="125"/>
      <c r="XW40" s="125"/>
      <c r="XX40" s="125"/>
      <c r="XY40" s="125"/>
      <c r="XZ40" s="125"/>
      <c r="YA40" s="125"/>
      <c r="YB40" s="125"/>
      <c r="YC40" s="125"/>
      <c r="YD40" s="125"/>
      <c r="YE40" s="125"/>
      <c r="YF40" s="125"/>
      <c r="YG40" s="125"/>
      <c r="YH40" s="125"/>
      <c r="YI40" s="125"/>
      <c r="YJ40" s="125"/>
      <c r="YK40" s="125"/>
      <c r="YL40" s="125"/>
      <c r="YM40" s="125"/>
      <c r="YN40" s="125"/>
      <c r="YO40" s="125"/>
      <c r="YP40" s="125"/>
      <c r="YQ40" s="125"/>
      <c r="YR40" s="125"/>
      <c r="YS40" s="125"/>
      <c r="YT40" s="125"/>
      <c r="YU40" s="125"/>
      <c r="YV40" s="125"/>
      <c r="YW40" s="125"/>
      <c r="YX40" s="125"/>
      <c r="YY40" s="125"/>
      <c r="YZ40" s="125"/>
      <c r="ZA40" s="125"/>
      <c r="ZB40" s="125"/>
      <c r="ZC40" s="125"/>
      <c r="ZD40" s="125"/>
      <c r="ZE40" s="125"/>
      <c r="ZF40" s="125"/>
      <c r="ZG40" s="125"/>
      <c r="ZH40" s="125"/>
      <c r="ZI40" s="125"/>
      <c r="ZJ40" s="125"/>
      <c r="ZK40" s="125"/>
      <c r="ZL40" s="125"/>
      <c r="ZM40" s="125"/>
      <c r="ZN40" s="125"/>
      <c r="ZO40" s="125"/>
      <c r="ZP40" s="125"/>
      <c r="ZQ40" s="125"/>
      <c r="ZR40" s="125"/>
      <c r="ZS40" s="125"/>
      <c r="ZT40" s="125"/>
      <c r="ZU40" s="125"/>
      <c r="ZV40" s="125"/>
      <c r="ZW40" s="125"/>
      <c r="ZX40" s="125"/>
      <c r="ZY40" s="125"/>
      <c r="ZZ40" s="125"/>
      <c r="AAA40" s="125"/>
      <c r="AAB40" s="125"/>
      <c r="AAC40" s="125"/>
      <c r="AAD40" s="125"/>
      <c r="AAE40" s="125"/>
      <c r="AAF40" s="125"/>
      <c r="AAG40" s="125"/>
      <c r="AAH40" s="125"/>
      <c r="AAI40" s="125"/>
      <c r="AAJ40" s="125"/>
      <c r="AAK40" s="125"/>
      <c r="AAL40" s="125"/>
      <c r="AAM40" s="125"/>
      <c r="AAN40" s="125"/>
      <c r="AAO40" s="125"/>
      <c r="AAP40" s="125"/>
      <c r="AAQ40" s="125"/>
      <c r="AAR40" s="125"/>
      <c r="AAS40" s="125"/>
      <c r="AAT40" s="125"/>
      <c r="AAU40" s="125"/>
      <c r="AAV40" s="125"/>
      <c r="AAW40" s="125"/>
      <c r="AAX40" s="125"/>
      <c r="AAY40" s="125"/>
      <c r="AAZ40" s="125"/>
      <c r="ABA40" s="125"/>
      <c r="ABB40" s="125"/>
      <c r="ABC40" s="125"/>
      <c r="ABD40" s="125"/>
      <c r="ABE40" s="125"/>
      <c r="ABF40" s="125"/>
      <c r="ABG40" s="125"/>
      <c r="ABH40" s="125"/>
      <c r="ABI40" s="125"/>
      <c r="ABJ40" s="125"/>
      <c r="ABK40" s="125"/>
      <c r="ABL40" s="125"/>
      <c r="ABM40" s="125"/>
      <c r="ABN40" s="125"/>
      <c r="ABO40" s="125"/>
      <c r="ABP40" s="125"/>
    </row>
    <row r="41" spans="1:744" ht="17.25" customHeight="1">
      <c r="A41" s="85">
        <v>1</v>
      </c>
      <c r="B41" s="110" t="s">
        <v>41</v>
      </c>
      <c r="C41" s="111" t="s">
        <v>12</v>
      </c>
      <c r="D41" s="112">
        <v>15.6</v>
      </c>
      <c r="E41" s="129">
        <v>13.14</v>
      </c>
      <c r="F41" s="141">
        <v>13.14</v>
      </c>
      <c r="G41" s="134">
        <f t="shared" ref="G41:G47" si="1">F41*0.94</f>
        <v>12.351599999999999</v>
      </c>
      <c r="H41" s="134">
        <f t="shared" ref="H41:H47" si="2">F41*0.91</f>
        <v>11.957400000000002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</row>
    <row r="42" spans="1:744" ht="16.5" customHeight="1">
      <c r="A42" s="34">
        <v>2</v>
      </c>
      <c r="B42" s="54" t="s">
        <v>39</v>
      </c>
      <c r="C42" s="52" t="s">
        <v>12</v>
      </c>
      <c r="D42" s="53">
        <v>16.12</v>
      </c>
      <c r="E42" s="129">
        <v>14.31</v>
      </c>
      <c r="F42" s="141">
        <v>14.31</v>
      </c>
      <c r="G42" s="134">
        <f t="shared" si="1"/>
        <v>13.4514</v>
      </c>
      <c r="H42" s="134">
        <f t="shared" si="2"/>
        <v>13.022100000000002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</row>
    <row r="43" spans="1:744" ht="15.75" customHeight="1">
      <c r="A43" s="34">
        <v>3</v>
      </c>
      <c r="B43" s="54" t="s">
        <v>27</v>
      </c>
      <c r="C43" s="52" t="s">
        <v>12</v>
      </c>
      <c r="D43" s="53">
        <v>14.3</v>
      </c>
      <c r="E43" s="129">
        <v>14.31</v>
      </c>
      <c r="F43" s="141">
        <v>14.31</v>
      </c>
      <c r="G43" s="134">
        <f t="shared" si="1"/>
        <v>13.4514</v>
      </c>
      <c r="H43" s="134">
        <f t="shared" si="2"/>
        <v>13.022100000000002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</row>
    <row r="44" spans="1:744" ht="18" customHeight="1">
      <c r="A44" s="34">
        <v>4</v>
      </c>
      <c r="B44" s="54" t="s">
        <v>40</v>
      </c>
      <c r="C44" s="52" t="s">
        <v>12</v>
      </c>
      <c r="D44" s="53">
        <v>17.79</v>
      </c>
      <c r="E44" s="129">
        <v>15.18</v>
      </c>
      <c r="F44" s="141">
        <v>15.18</v>
      </c>
      <c r="G44" s="134">
        <f t="shared" si="1"/>
        <v>14.2692</v>
      </c>
      <c r="H44" s="134">
        <f t="shared" si="2"/>
        <v>13.813800000000001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</row>
    <row r="45" spans="1:744" ht="16.5" customHeight="1">
      <c r="A45" s="35">
        <v>5</v>
      </c>
      <c r="B45" s="54" t="s">
        <v>28</v>
      </c>
      <c r="C45" s="52" t="s">
        <v>12</v>
      </c>
      <c r="D45" s="53">
        <v>14.6</v>
      </c>
      <c r="E45" s="129">
        <v>15.18</v>
      </c>
      <c r="F45" s="141">
        <v>15.18</v>
      </c>
      <c r="G45" s="134">
        <f t="shared" si="1"/>
        <v>14.2692</v>
      </c>
      <c r="H45" s="134">
        <f t="shared" si="2"/>
        <v>13.813800000000001</v>
      </c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</row>
    <row r="46" spans="1:744" ht="19.5" customHeight="1">
      <c r="A46" s="35">
        <v>6</v>
      </c>
      <c r="B46" s="54" t="s">
        <v>29</v>
      </c>
      <c r="C46" s="52" t="s">
        <v>12</v>
      </c>
      <c r="D46" s="53">
        <v>15.7</v>
      </c>
      <c r="E46" s="129"/>
      <c r="F46" s="141" t="s">
        <v>147</v>
      </c>
      <c r="G46" s="134">
        <f t="shared" si="1"/>
        <v>15.274999999999999</v>
      </c>
      <c r="H46" s="134">
        <f t="shared" si="2"/>
        <v>14.7875</v>
      </c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</row>
    <row r="47" spans="1:744" ht="19.5" customHeight="1">
      <c r="A47" s="35">
        <v>7</v>
      </c>
      <c r="B47" s="54" t="s">
        <v>38</v>
      </c>
      <c r="C47" s="52" t="s">
        <v>12</v>
      </c>
      <c r="D47" s="53">
        <v>18.91</v>
      </c>
      <c r="E47" s="129"/>
      <c r="F47" s="141">
        <v>16.25</v>
      </c>
      <c r="G47" s="134">
        <f t="shared" si="1"/>
        <v>15.274999999999999</v>
      </c>
      <c r="H47" s="134">
        <f t="shared" si="2"/>
        <v>14.7875</v>
      </c>
    </row>
    <row r="48" spans="1:744" ht="19.5" customHeight="1">
      <c r="A48" s="35">
        <v>8</v>
      </c>
      <c r="B48" s="185" t="s">
        <v>251</v>
      </c>
      <c r="C48" s="52" t="s">
        <v>12</v>
      </c>
      <c r="D48" s="53"/>
      <c r="E48" s="129"/>
      <c r="F48" s="141">
        <f>G48*1.05</f>
        <v>20.346239375000007</v>
      </c>
      <c r="G48" s="134">
        <f>H48*1.05</f>
        <v>19.377370833333337</v>
      </c>
      <c r="H48" s="134">
        <v>18.454638888888891</v>
      </c>
    </row>
    <row r="49" spans="1:8" ht="19.5" customHeight="1">
      <c r="A49" s="35">
        <v>9</v>
      </c>
      <c r="B49" s="185" t="s">
        <v>252</v>
      </c>
      <c r="C49" s="52" t="s">
        <v>12</v>
      </c>
      <c r="D49" s="53"/>
      <c r="E49" s="129"/>
      <c r="F49" s="141">
        <f t="shared" ref="F49:F60" si="3">G49*1.05</f>
        <v>25.938701250000005</v>
      </c>
      <c r="G49" s="134">
        <f t="shared" ref="G49:G52" si="4">H49*1.05</f>
        <v>24.703525000000003</v>
      </c>
      <c r="H49" s="134">
        <v>23.52716666666667</v>
      </c>
    </row>
    <row r="50" spans="1:8" ht="19.5" customHeight="1">
      <c r="A50" s="35">
        <v>10</v>
      </c>
      <c r="B50" s="185" t="s">
        <v>253</v>
      </c>
      <c r="C50" s="52" t="s">
        <v>12</v>
      </c>
      <c r="D50" s="53"/>
      <c r="E50" s="129"/>
      <c r="F50" s="141">
        <f t="shared" si="3"/>
        <v>27.566144375000004</v>
      </c>
      <c r="G50" s="134">
        <f t="shared" si="4"/>
        <v>26.253470833333335</v>
      </c>
      <c r="H50" s="134">
        <v>25.003305555555556</v>
      </c>
    </row>
    <row r="51" spans="1:8" ht="19.5" customHeight="1">
      <c r="A51" s="35">
        <v>11</v>
      </c>
      <c r="B51" s="185" t="s">
        <v>254</v>
      </c>
      <c r="C51" s="52" t="s">
        <v>12</v>
      </c>
      <c r="D51" s="53"/>
      <c r="E51" s="129"/>
      <c r="F51" s="141">
        <f t="shared" si="3"/>
        <v>33.160627500000004</v>
      </c>
      <c r="G51" s="134">
        <f t="shared" si="4"/>
        <v>31.581550000000004</v>
      </c>
      <c r="H51" s="134">
        <v>30.077666666666669</v>
      </c>
    </row>
    <row r="52" spans="1:8" ht="19.5" customHeight="1">
      <c r="A52" s="35">
        <v>12</v>
      </c>
      <c r="B52" s="185" t="s">
        <v>255</v>
      </c>
      <c r="C52" s="52" t="s">
        <v>12</v>
      </c>
      <c r="D52" s="53"/>
      <c r="E52" s="129"/>
      <c r="F52" s="141">
        <f t="shared" si="3"/>
        <v>17.205216875000005</v>
      </c>
      <c r="G52" s="134">
        <f t="shared" si="4"/>
        <v>16.385920833333337</v>
      </c>
      <c r="H52" s="134">
        <v>15.60563888888889</v>
      </c>
    </row>
    <row r="53" spans="1:8" ht="19.5" customHeight="1">
      <c r="A53" s="35">
        <v>13</v>
      </c>
      <c r="B53" s="185" t="s">
        <v>256</v>
      </c>
      <c r="C53" s="52" t="s">
        <v>12</v>
      </c>
      <c r="D53" s="53"/>
      <c r="E53" s="129"/>
      <c r="F53" s="141">
        <f t="shared" si="3"/>
        <v>16.461565312500003</v>
      </c>
      <c r="G53" s="134">
        <f>H53*1.05</f>
        <v>15.677681250000001</v>
      </c>
      <c r="H53" s="134">
        <v>14.931125</v>
      </c>
    </row>
    <row r="54" spans="1:8" ht="19.5" customHeight="1">
      <c r="A54" s="35">
        <v>14</v>
      </c>
      <c r="B54" s="185" t="s">
        <v>257</v>
      </c>
      <c r="C54" s="52" t="s">
        <v>12</v>
      </c>
      <c r="D54" s="53"/>
      <c r="E54" s="129"/>
      <c r="F54" s="141">
        <f t="shared" si="3"/>
        <v>19.674342187500002</v>
      </c>
      <c r="G54" s="134">
        <f t="shared" ref="G54:G56" si="5">H54*1.05</f>
        <v>18.737468750000001</v>
      </c>
      <c r="H54" s="134">
        <v>17.845208333333336</v>
      </c>
    </row>
    <row r="55" spans="1:8" ht="19.5" customHeight="1">
      <c r="A55" s="35">
        <v>15</v>
      </c>
      <c r="B55" s="185" t="s">
        <v>258</v>
      </c>
      <c r="C55" s="52" t="s">
        <v>12</v>
      </c>
      <c r="D55" s="53"/>
      <c r="E55" s="129"/>
      <c r="F55" s="141">
        <f t="shared" si="3"/>
        <v>22.846694062500006</v>
      </c>
      <c r="G55" s="134">
        <f t="shared" si="5"/>
        <v>21.758756250000005</v>
      </c>
      <c r="H55" s="134">
        <v>20.722625000000004</v>
      </c>
    </row>
    <row r="56" spans="1:8" ht="19.5" customHeight="1">
      <c r="A56" s="35">
        <v>16</v>
      </c>
      <c r="B56" s="185" t="s">
        <v>259</v>
      </c>
      <c r="C56" s="52" t="s">
        <v>12</v>
      </c>
      <c r="D56" s="53"/>
      <c r="E56" s="129"/>
      <c r="F56" s="141">
        <f t="shared" si="3"/>
        <v>28.097396250000006</v>
      </c>
      <c r="G56" s="134">
        <f t="shared" si="5"/>
        <v>26.759425000000004</v>
      </c>
      <c r="H56" s="134">
        <v>25.485166666666668</v>
      </c>
    </row>
    <row r="57" spans="1:8" ht="19.5" customHeight="1">
      <c r="A57" s="35">
        <v>17</v>
      </c>
      <c r="B57" s="154" t="s">
        <v>260</v>
      </c>
      <c r="C57" s="52" t="s">
        <v>12</v>
      </c>
      <c r="D57" s="53"/>
      <c r="E57" s="129"/>
      <c r="F57" s="141">
        <f t="shared" si="3"/>
        <v>31.941813750000009</v>
      </c>
      <c r="G57" s="134">
        <f>H57*1.05</f>
        <v>30.420775000000006</v>
      </c>
      <c r="H57" s="134">
        <v>28.97216666666667</v>
      </c>
    </row>
    <row r="58" spans="1:8" ht="19.5" customHeight="1">
      <c r="A58" s="35">
        <v>18</v>
      </c>
      <c r="B58" s="154" t="s">
        <v>261</v>
      </c>
      <c r="C58" s="52" t="s">
        <v>12</v>
      </c>
      <c r="D58" s="53"/>
      <c r="E58" s="129"/>
      <c r="F58" s="141">
        <f t="shared" si="3"/>
        <v>35.785725937500011</v>
      </c>
      <c r="G58" s="134">
        <f t="shared" ref="G58:G60" si="6">H58*1.05</f>
        <v>34.081643750000012</v>
      </c>
      <c r="H58" s="134">
        <v>32.458708333333341</v>
      </c>
    </row>
    <row r="59" spans="1:8" ht="19.5" customHeight="1">
      <c r="A59" s="35">
        <v>19</v>
      </c>
      <c r="B59" s="154" t="s">
        <v>262</v>
      </c>
      <c r="C59" s="52" t="s">
        <v>12</v>
      </c>
      <c r="D59" s="53"/>
      <c r="E59" s="129"/>
      <c r="F59" s="141">
        <f t="shared" si="3"/>
        <v>42.297182812500004</v>
      </c>
      <c r="G59" s="134">
        <f t="shared" si="6"/>
        <v>40.283031250000001</v>
      </c>
      <c r="H59" s="134">
        <v>38.364791666666669</v>
      </c>
    </row>
    <row r="60" spans="1:8" ht="19.5" customHeight="1">
      <c r="A60" s="35">
        <v>20</v>
      </c>
      <c r="B60" s="154" t="s">
        <v>263</v>
      </c>
      <c r="C60" s="52" t="s">
        <v>12</v>
      </c>
      <c r="D60" s="53"/>
      <c r="E60" s="129"/>
      <c r="F60" s="141">
        <f t="shared" si="3"/>
        <v>51.100231875000013</v>
      </c>
      <c r="G60" s="134">
        <f t="shared" si="6"/>
        <v>48.666887500000009</v>
      </c>
      <c r="H60" s="134">
        <v>46.34941666666667</v>
      </c>
    </row>
    <row r="61" spans="1:8" ht="15.75" customHeight="1">
      <c r="A61" s="231" t="s">
        <v>42</v>
      </c>
      <c r="B61" s="232"/>
      <c r="C61" s="232"/>
      <c r="D61" s="232"/>
      <c r="E61" s="232"/>
      <c r="F61" s="232"/>
      <c r="G61" s="232"/>
      <c r="H61" s="232"/>
    </row>
    <row r="62" spans="1:8" ht="13.5" customHeight="1">
      <c r="A62" s="233"/>
      <c r="B62" s="234"/>
      <c r="C62" s="234"/>
      <c r="D62" s="234"/>
      <c r="E62" s="234"/>
      <c r="F62" s="234"/>
      <c r="G62" s="234"/>
      <c r="H62" s="234"/>
    </row>
    <row r="63" spans="1:8" ht="18.75" customHeight="1">
      <c r="A63" s="35">
        <v>1</v>
      </c>
      <c r="B63" s="15" t="s">
        <v>43</v>
      </c>
      <c r="C63" s="16" t="s">
        <v>12</v>
      </c>
      <c r="D63" s="43">
        <v>12.48</v>
      </c>
      <c r="E63" s="130" t="s">
        <v>148</v>
      </c>
      <c r="F63" s="40">
        <f>E63*0.97</f>
        <v>12.9398</v>
      </c>
      <c r="G63" s="136">
        <f>E63*0.94</f>
        <v>12.539599999999998</v>
      </c>
      <c r="H63" s="136">
        <f>E63*0.91</f>
        <v>12.1394</v>
      </c>
    </row>
    <row r="64" spans="1:8" ht="15.75">
      <c r="A64" s="35">
        <v>2</v>
      </c>
      <c r="B64" s="15" t="s">
        <v>44</v>
      </c>
      <c r="C64" s="16" t="s">
        <v>12</v>
      </c>
      <c r="D64" s="43">
        <v>17.62</v>
      </c>
      <c r="E64" s="130">
        <v>18.5</v>
      </c>
      <c r="F64" s="40">
        <f>E64*0.97</f>
        <v>17.945</v>
      </c>
      <c r="G64" s="136">
        <f>E64*0.94</f>
        <v>17.39</v>
      </c>
      <c r="H64" s="136">
        <f>E64*0.91</f>
        <v>16.835000000000001</v>
      </c>
    </row>
    <row r="65" spans="1:8" ht="15.75">
      <c r="A65" s="35">
        <v>3</v>
      </c>
      <c r="B65" s="15" t="s">
        <v>45</v>
      </c>
      <c r="C65" s="16" t="s">
        <v>12</v>
      </c>
      <c r="D65" s="43">
        <v>20.399999999999999</v>
      </c>
      <c r="E65" s="130">
        <v>21.42</v>
      </c>
      <c r="F65" s="40">
        <f>E65*0.97</f>
        <v>20.7774</v>
      </c>
      <c r="G65" s="136">
        <f>E65*0.94</f>
        <v>20.134800000000002</v>
      </c>
      <c r="H65" s="136">
        <f>E65*0.91</f>
        <v>19.492200000000004</v>
      </c>
    </row>
    <row r="66" spans="1:8" ht="19.5" customHeight="1">
      <c r="A66" s="35">
        <v>4</v>
      </c>
      <c r="B66" s="146" t="s">
        <v>46</v>
      </c>
      <c r="C66" s="147" t="s">
        <v>12</v>
      </c>
      <c r="D66" s="148">
        <v>23.1</v>
      </c>
      <c r="E66" s="149">
        <v>24.26</v>
      </c>
      <c r="F66" s="152">
        <f>E66*0.97</f>
        <v>23.5322</v>
      </c>
      <c r="G66" s="151">
        <f>E66*0.94</f>
        <v>22.804400000000001</v>
      </c>
      <c r="H66" s="151">
        <f>E66*0.91</f>
        <v>22.076600000000003</v>
      </c>
    </row>
    <row r="67" spans="1:8" ht="15.75" customHeight="1">
      <c r="A67" s="244" t="s">
        <v>47</v>
      </c>
      <c r="B67" s="244"/>
      <c r="C67" s="244"/>
      <c r="D67" s="244"/>
      <c r="E67" s="244"/>
      <c r="F67" s="244"/>
      <c r="G67" s="244"/>
      <c r="H67" s="244"/>
    </row>
    <row r="68" spans="1:8" ht="38.25" customHeight="1">
      <c r="A68" s="244"/>
      <c r="B68" s="244"/>
      <c r="C68" s="244"/>
      <c r="D68" s="244"/>
      <c r="E68" s="244"/>
      <c r="F68" s="244"/>
      <c r="G68" s="244"/>
      <c r="H68" s="244"/>
    </row>
    <row r="69" spans="1:8" ht="17.25" customHeight="1">
      <c r="A69" s="35">
        <v>1</v>
      </c>
      <c r="B69" s="15" t="s">
        <v>53</v>
      </c>
      <c r="C69" s="16" t="s">
        <v>12</v>
      </c>
      <c r="D69" s="43">
        <v>16.98</v>
      </c>
      <c r="E69" s="130">
        <v>17.829999999999998</v>
      </c>
      <c r="F69" s="131">
        <f>E69*0.97</f>
        <v>17.295099999999998</v>
      </c>
      <c r="G69" s="136">
        <f>E69*0.94</f>
        <v>16.760199999999998</v>
      </c>
      <c r="H69" s="136">
        <f>E69*0.91</f>
        <v>16.225300000000001</v>
      </c>
    </row>
    <row r="70" spans="1:8" ht="16.5" customHeight="1">
      <c r="A70" s="35">
        <v>2</v>
      </c>
      <c r="B70" s="15" t="s">
        <v>48</v>
      </c>
      <c r="C70" s="16" t="s">
        <v>12</v>
      </c>
      <c r="D70" s="43">
        <v>19.899999999999999</v>
      </c>
      <c r="E70" s="130">
        <v>20.9</v>
      </c>
      <c r="F70" s="131">
        <f>E70*0.97</f>
        <v>20.273</v>
      </c>
      <c r="G70" s="136">
        <f>E70*0.94</f>
        <v>19.645999999999997</v>
      </c>
      <c r="H70" s="136">
        <f>E70*0.91</f>
        <v>19.018999999999998</v>
      </c>
    </row>
    <row r="71" spans="1:8" ht="15.75" customHeight="1">
      <c r="A71" s="35">
        <v>3</v>
      </c>
      <c r="B71" s="15" t="s">
        <v>49</v>
      </c>
      <c r="C71" s="16" t="s">
        <v>12</v>
      </c>
      <c r="D71" s="43">
        <v>23.89</v>
      </c>
      <c r="E71" s="130">
        <v>25.08</v>
      </c>
      <c r="F71" s="131">
        <f>E71*0.97</f>
        <v>24.327599999999997</v>
      </c>
      <c r="G71" s="136">
        <f>E71*0.94</f>
        <v>23.575199999999999</v>
      </c>
      <c r="H71" s="136">
        <f>E71*0.91</f>
        <v>22.822800000000001</v>
      </c>
    </row>
    <row r="72" spans="1:8" ht="15" customHeight="1">
      <c r="A72" s="35">
        <v>4</v>
      </c>
      <c r="B72" s="146" t="s">
        <v>50</v>
      </c>
      <c r="C72" s="147" t="s">
        <v>12</v>
      </c>
      <c r="D72" s="148">
        <v>26.42</v>
      </c>
      <c r="E72" s="149">
        <v>27.74</v>
      </c>
      <c r="F72" s="150">
        <f>E72*0.97</f>
        <v>26.907799999999998</v>
      </c>
      <c r="G72" s="151">
        <f>E72*0.94</f>
        <v>26.075599999999998</v>
      </c>
      <c r="H72" s="151">
        <f>E72*0.91</f>
        <v>25.243400000000001</v>
      </c>
    </row>
    <row r="73" spans="1:8" ht="21.75" customHeight="1">
      <c r="A73" s="244" t="s">
        <v>37</v>
      </c>
      <c r="B73" s="244"/>
      <c r="C73" s="244"/>
      <c r="D73" s="244"/>
      <c r="E73" s="244"/>
      <c r="F73" s="244"/>
      <c r="G73" s="244"/>
      <c r="H73" s="244"/>
    </row>
    <row r="74" spans="1:8" ht="15.75" customHeight="1">
      <c r="A74" s="244"/>
      <c r="B74" s="244"/>
      <c r="C74" s="244"/>
      <c r="D74" s="244"/>
      <c r="E74" s="244"/>
      <c r="F74" s="244"/>
      <c r="G74" s="244"/>
      <c r="H74" s="244"/>
    </row>
    <row r="75" spans="1:8" ht="17.25" customHeight="1">
      <c r="A75" s="34">
        <v>1</v>
      </c>
      <c r="B75" s="15" t="s">
        <v>51</v>
      </c>
      <c r="C75" s="17" t="s">
        <v>12</v>
      </c>
      <c r="D75" s="43">
        <v>11.7</v>
      </c>
      <c r="E75" s="105" t="s">
        <v>155</v>
      </c>
      <c r="F75" s="132">
        <f>E75*0.97</f>
        <v>11.348999999999998</v>
      </c>
      <c r="G75" s="127">
        <f>E75*0.94</f>
        <v>10.997999999999999</v>
      </c>
      <c r="H75" s="127">
        <f>E75*0.91</f>
        <v>10.647</v>
      </c>
    </row>
    <row r="76" spans="1:8" ht="15.75" customHeight="1">
      <c r="A76" s="34">
        <v>2</v>
      </c>
      <c r="B76" s="15" t="s">
        <v>52</v>
      </c>
      <c r="C76" s="17" t="s">
        <v>12</v>
      </c>
      <c r="D76" s="43">
        <v>17.940000000000001</v>
      </c>
      <c r="E76" s="104">
        <v>17.940000000000001</v>
      </c>
      <c r="F76" s="132">
        <f>E76*0.97</f>
        <v>17.401800000000001</v>
      </c>
      <c r="G76" s="127">
        <f>E76*0.94</f>
        <v>16.863600000000002</v>
      </c>
      <c r="H76" s="127">
        <f>E76*0.91</f>
        <v>16.325400000000002</v>
      </c>
    </row>
    <row r="77" spans="1:8" ht="17.25" customHeight="1">
      <c r="A77" s="34">
        <v>3</v>
      </c>
      <c r="B77" s="15" t="s">
        <v>54</v>
      </c>
      <c r="C77" s="17" t="s">
        <v>12</v>
      </c>
      <c r="D77" s="43">
        <v>18.96</v>
      </c>
      <c r="E77" s="104">
        <v>18.96</v>
      </c>
      <c r="F77" s="132">
        <f>E77*0.97</f>
        <v>18.391200000000001</v>
      </c>
      <c r="G77" s="127">
        <f>E77*0.94</f>
        <v>17.822399999999998</v>
      </c>
      <c r="H77" s="127">
        <f>E77*0.91</f>
        <v>17.253600000000002</v>
      </c>
    </row>
    <row r="78" spans="1:8" ht="15.75" customHeight="1">
      <c r="A78" s="235" t="s">
        <v>154</v>
      </c>
      <c r="B78" s="236"/>
      <c r="C78" s="236"/>
      <c r="D78" s="236"/>
      <c r="E78" s="236"/>
      <c r="F78" s="236"/>
      <c r="G78" s="236"/>
      <c r="H78" s="236"/>
    </row>
    <row r="79" spans="1:8" ht="24" customHeight="1">
      <c r="A79" s="235"/>
      <c r="B79" s="236"/>
      <c r="C79" s="236"/>
      <c r="D79" s="236"/>
      <c r="E79" s="236"/>
      <c r="F79" s="236"/>
      <c r="G79" s="236"/>
      <c r="H79" s="236"/>
    </row>
    <row r="80" spans="1:8" ht="17.25" customHeight="1">
      <c r="A80" s="34">
        <v>1</v>
      </c>
      <c r="B80" s="15" t="s">
        <v>55</v>
      </c>
      <c r="C80" s="10" t="s">
        <v>12</v>
      </c>
      <c r="D80" s="43">
        <v>15.6</v>
      </c>
      <c r="E80" s="104">
        <v>15.6</v>
      </c>
      <c r="F80" s="131">
        <f>E80*0.97</f>
        <v>15.132</v>
      </c>
      <c r="G80" s="142">
        <f>E80*0.94</f>
        <v>14.664</v>
      </c>
      <c r="H80" s="142">
        <f>E80*0.91</f>
        <v>14.196</v>
      </c>
    </row>
    <row r="81" spans="1:9" ht="19.5" customHeight="1">
      <c r="A81" s="34">
        <v>2</v>
      </c>
      <c r="B81" s="15" t="s">
        <v>56</v>
      </c>
      <c r="C81" s="16" t="s">
        <v>12</v>
      </c>
      <c r="D81" s="43">
        <v>17</v>
      </c>
      <c r="E81" s="104">
        <v>17</v>
      </c>
      <c r="F81" s="131">
        <f>E81*0.97</f>
        <v>16.489999999999998</v>
      </c>
      <c r="G81" s="142">
        <f>E81*0.94</f>
        <v>15.979999999999999</v>
      </c>
      <c r="H81" s="142">
        <f>E81*0.91</f>
        <v>15.47</v>
      </c>
    </row>
    <row r="82" spans="1:9" ht="16.5" customHeight="1">
      <c r="A82" s="34">
        <v>3</v>
      </c>
      <c r="B82" s="15" t="s">
        <v>57</v>
      </c>
      <c r="C82" s="10" t="s">
        <v>12</v>
      </c>
      <c r="D82" s="43">
        <v>19.89</v>
      </c>
      <c r="E82" s="104">
        <v>19.89</v>
      </c>
      <c r="F82" s="131">
        <f>E82*0.97</f>
        <v>19.293299999999999</v>
      </c>
      <c r="G82" s="142">
        <f>E82*0.94</f>
        <v>18.6966</v>
      </c>
      <c r="H82" s="142">
        <f>E82*0.91</f>
        <v>18.099900000000002</v>
      </c>
    </row>
    <row r="83" spans="1:9" ht="20.25" customHeight="1">
      <c r="A83" s="34">
        <v>4</v>
      </c>
      <c r="B83" s="15" t="s">
        <v>58</v>
      </c>
      <c r="C83" s="10" t="s">
        <v>12</v>
      </c>
      <c r="D83" s="43">
        <v>22.92</v>
      </c>
      <c r="E83" s="104">
        <v>22.92</v>
      </c>
      <c r="F83" s="131">
        <f>E83*0.97</f>
        <v>22.232400000000002</v>
      </c>
      <c r="G83" s="142">
        <f>E83*0.94</f>
        <v>21.544799999999999</v>
      </c>
      <c r="H83" s="142">
        <f>E83*0.91</f>
        <v>20.857200000000002</v>
      </c>
    </row>
    <row r="84" spans="1:9" ht="31.5" customHeight="1">
      <c r="A84" s="237" t="s">
        <v>156</v>
      </c>
      <c r="B84" s="238"/>
      <c r="C84" s="238"/>
      <c r="D84" s="238"/>
      <c r="E84" s="238"/>
      <c r="F84" s="238"/>
      <c r="G84" s="238"/>
      <c r="H84" s="238"/>
    </row>
    <row r="85" spans="1:9" ht="28.5" customHeight="1">
      <c r="A85" s="226" t="s">
        <v>173</v>
      </c>
      <c r="B85" s="202"/>
      <c r="C85" s="202"/>
      <c r="D85" s="202"/>
      <c r="E85" s="202"/>
      <c r="F85" s="202"/>
      <c r="G85" s="202"/>
      <c r="H85" s="202"/>
    </row>
    <row r="86" spans="1:9" ht="24.75">
      <c r="A86" s="158">
        <v>1</v>
      </c>
      <c r="B86" s="113" t="s">
        <v>107</v>
      </c>
      <c r="C86" s="114" t="s">
        <v>12</v>
      </c>
      <c r="D86" s="115"/>
      <c r="E86" s="116">
        <v>0.17</v>
      </c>
      <c r="F86" s="133">
        <f>E86*F10</f>
        <v>10.834099999999999</v>
      </c>
      <c r="G86" s="143">
        <f>F86*0.94</f>
        <v>10.184054</v>
      </c>
      <c r="H86" s="143">
        <f>F86*0.91</f>
        <v>9.8590309999999999</v>
      </c>
    </row>
    <row r="87" spans="1:9" ht="19.5" customHeight="1">
      <c r="A87" s="158">
        <v>2</v>
      </c>
      <c r="B87" s="113" t="s">
        <v>108</v>
      </c>
      <c r="C87" s="114" t="s">
        <v>12</v>
      </c>
      <c r="D87" s="117"/>
      <c r="E87" s="116">
        <v>0.32</v>
      </c>
      <c r="F87" s="133">
        <f>E87*F10</f>
        <v>20.393599999999999</v>
      </c>
      <c r="G87" s="143">
        <f>F87*0.94</f>
        <v>19.169983999999999</v>
      </c>
      <c r="H87" s="143">
        <f>F87*0.91</f>
        <v>18.558176</v>
      </c>
    </row>
    <row r="88" spans="1:9" ht="19.5" customHeight="1">
      <c r="A88" s="158">
        <v>3</v>
      </c>
      <c r="B88" s="113" t="s">
        <v>109</v>
      </c>
      <c r="C88" s="114" t="s">
        <v>12</v>
      </c>
      <c r="D88" s="115"/>
      <c r="E88" s="116">
        <v>0.39</v>
      </c>
      <c r="F88" s="133">
        <f>E88*F10</f>
        <v>24.854700000000001</v>
      </c>
      <c r="G88" s="143">
        <f>F88*0.94</f>
        <v>23.363417999999999</v>
      </c>
      <c r="H88" s="143">
        <f>F88*0.91</f>
        <v>22.617777</v>
      </c>
    </row>
    <row r="89" spans="1:9" ht="15.75" customHeight="1">
      <c r="A89" s="158">
        <v>4</v>
      </c>
      <c r="B89" s="113" t="s">
        <v>110</v>
      </c>
      <c r="C89" s="114" t="s">
        <v>12</v>
      </c>
      <c r="D89" s="115"/>
      <c r="E89" s="116">
        <v>0.51</v>
      </c>
      <c r="F89" s="133">
        <f>E89*F10</f>
        <v>32.502299999999998</v>
      </c>
      <c r="G89" s="143">
        <f>F89*0.94</f>
        <v>30.552161999999996</v>
      </c>
      <c r="H89" s="143">
        <f>F89*0.91</f>
        <v>29.577092999999998</v>
      </c>
    </row>
    <row r="90" spans="1:9" ht="28.5" customHeight="1">
      <c r="A90" s="226" t="s">
        <v>174</v>
      </c>
      <c r="B90" s="202"/>
      <c r="C90" s="202"/>
      <c r="D90" s="202"/>
      <c r="E90" s="202"/>
      <c r="F90" s="202"/>
      <c r="G90" s="202"/>
      <c r="H90" s="202"/>
    </row>
    <row r="91" spans="1:9" ht="15.75" customHeight="1">
      <c r="A91" s="28">
        <v>1</v>
      </c>
      <c r="B91" s="165" t="s">
        <v>85</v>
      </c>
      <c r="C91" s="10" t="s">
        <v>12</v>
      </c>
      <c r="D91" s="43"/>
      <c r="E91" s="130">
        <f>6.83*1.22</f>
        <v>8.3325999999999993</v>
      </c>
      <c r="F91" s="132">
        <f t="shared" ref="F91:F96" si="7">E91*0.97</f>
        <v>8.0826219999999989</v>
      </c>
      <c r="G91" s="136">
        <f t="shared" ref="G91:G96" si="8">E91*0.94</f>
        <v>7.8326439999999993</v>
      </c>
      <c r="H91" s="134">
        <f>E91*0.8</f>
        <v>6.66608</v>
      </c>
      <c r="I91" s="159"/>
    </row>
    <row r="92" spans="1:9" ht="15.75">
      <c r="A92" s="28">
        <v>2</v>
      </c>
      <c r="B92" s="165" t="s">
        <v>86</v>
      </c>
      <c r="C92" s="52" t="s">
        <v>12</v>
      </c>
      <c r="D92" s="53"/>
      <c r="E92" s="130">
        <f>11.65*1.22</f>
        <v>14.213000000000001</v>
      </c>
      <c r="F92" s="132">
        <f t="shared" si="7"/>
        <v>13.786610000000001</v>
      </c>
      <c r="G92" s="136">
        <f t="shared" si="8"/>
        <v>13.36022</v>
      </c>
      <c r="H92" s="134">
        <f t="shared" ref="H92:H95" si="9">E92*0.91</f>
        <v>12.933830000000002</v>
      </c>
    </row>
    <row r="93" spans="1:9" ht="15.75">
      <c r="A93" s="28">
        <v>3</v>
      </c>
      <c r="B93" s="165" t="s">
        <v>87</v>
      </c>
      <c r="C93" s="52" t="s">
        <v>12</v>
      </c>
      <c r="D93" s="53"/>
      <c r="E93" s="130">
        <f>13.78*1.22</f>
        <v>16.811599999999999</v>
      </c>
      <c r="F93" s="132">
        <f t="shared" si="7"/>
        <v>16.307251999999998</v>
      </c>
      <c r="G93" s="136">
        <f t="shared" si="8"/>
        <v>15.802903999999998</v>
      </c>
      <c r="H93" s="134">
        <f>E93*0.8</f>
        <v>13.44928</v>
      </c>
    </row>
    <row r="94" spans="1:9" ht="15.75">
      <c r="A94" s="28">
        <v>4</v>
      </c>
      <c r="B94" s="165" t="s">
        <v>88</v>
      </c>
      <c r="C94" s="10" t="s">
        <v>12</v>
      </c>
      <c r="D94" s="43"/>
      <c r="E94" s="130">
        <f>14.3*1.22</f>
        <v>17.446000000000002</v>
      </c>
      <c r="F94" s="132">
        <f t="shared" si="7"/>
        <v>16.922620000000002</v>
      </c>
      <c r="G94" s="136">
        <f t="shared" si="8"/>
        <v>16.399239999999999</v>
      </c>
      <c r="H94" s="134">
        <f t="shared" si="9"/>
        <v>15.875860000000001</v>
      </c>
    </row>
    <row r="95" spans="1:9" ht="15.75">
      <c r="A95" s="28">
        <v>5</v>
      </c>
      <c r="B95" s="165" t="s">
        <v>89</v>
      </c>
      <c r="C95" s="10" t="s">
        <v>12</v>
      </c>
      <c r="D95" s="43"/>
      <c r="E95" s="130">
        <f>16.85*1.22</f>
        <v>20.557000000000002</v>
      </c>
      <c r="F95" s="132">
        <f t="shared" si="7"/>
        <v>19.940290000000001</v>
      </c>
      <c r="G95" s="136">
        <f t="shared" si="8"/>
        <v>19.32358</v>
      </c>
      <c r="H95" s="134">
        <f t="shared" si="9"/>
        <v>18.706870000000002</v>
      </c>
    </row>
    <row r="96" spans="1:9" ht="15.75">
      <c r="A96" s="28">
        <v>6</v>
      </c>
      <c r="B96" s="165" t="s">
        <v>90</v>
      </c>
      <c r="C96" s="10" t="s">
        <v>12</v>
      </c>
      <c r="D96" s="43"/>
      <c r="E96" s="130">
        <f>21.43*1.22</f>
        <v>26.144600000000001</v>
      </c>
      <c r="F96" s="132">
        <f t="shared" si="7"/>
        <v>25.360261999999999</v>
      </c>
      <c r="G96" s="136">
        <f t="shared" si="8"/>
        <v>24.575924000000001</v>
      </c>
      <c r="H96" s="134">
        <v>16</v>
      </c>
    </row>
    <row r="97" spans="1:10" ht="23.25" customHeight="1">
      <c r="A97" s="200" t="s">
        <v>111</v>
      </c>
      <c r="B97" s="201"/>
      <c r="C97" s="201"/>
      <c r="D97" s="201"/>
      <c r="E97" s="201"/>
      <c r="F97" s="201"/>
      <c r="G97" s="201"/>
      <c r="H97" s="201"/>
    </row>
    <row r="98" spans="1:10" ht="16.5" customHeight="1">
      <c r="A98" s="29">
        <v>1</v>
      </c>
      <c r="B98" s="11" t="s">
        <v>112</v>
      </c>
      <c r="C98" s="6" t="s">
        <v>12</v>
      </c>
      <c r="D98" s="44">
        <v>0.2</v>
      </c>
      <c r="E98" s="153">
        <v>0.22700000000000001</v>
      </c>
      <c r="F98" s="41">
        <f>E98*F10</f>
        <v>14.466709999999999</v>
      </c>
      <c r="G98" s="143">
        <f>F98*0.94</f>
        <v>13.598707399999999</v>
      </c>
      <c r="H98" s="172">
        <f>F98*0.85</f>
        <v>12.2967035</v>
      </c>
    </row>
    <row r="99" spans="1:10" ht="15" customHeight="1">
      <c r="A99" s="29">
        <v>2</v>
      </c>
      <c r="B99" s="11" t="s">
        <v>113</v>
      </c>
      <c r="C99" s="6" t="s">
        <v>12</v>
      </c>
      <c r="D99" s="44">
        <v>0.23</v>
      </c>
      <c r="E99" s="153">
        <v>0.25</v>
      </c>
      <c r="F99" s="41">
        <f>E99*F10</f>
        <v>15.932499999999999</v>
      </c>
      <c r="G99" s="143">
        <f t="shared" ref="G99:G106" si="10">F99*0.94</f>
        <v>14.976549999999998</v>
      </c>
      <c r="H99" s="172">
        <f>F99*0.87</f>
        <v>13.861274999999999</v>
      </c>
    </row>
    <row r="100" spans="1:10" ht="15.75" customHeight="1">
      <c r="A100" s="29">
        <v>3</v>
      </c>
      <c r="B100" s="11" t="s">
        <v>114</v>
      </c>
      <c r="C100" s="6" t="s">
        <v>12</v>
      </c>
      <c r="D100" s="44">
        <v>0.26</v>
      </c>
      <c r="E100" s="153">
        <v>0.24</v>
      </c>
      <c r="F100" s="41">
        <f>E100*F10</f>
        <v>15.295199999999999</v>
      </c>
      <c r="G100" s="143">
        <f t="shared" si="10"/>
        <v>14.377487999999998</v>
      </c>
      <c r="H100" s="172">
        <f t="shared" ref="H100" si="11">F100*0.91</f>
        <v>13.918632000000001</v>
      </c>
    </row>
    <row r="101" spans="1:10" ht="15.75" customHeight="1">
      <c r="A101" s="29">
        <v>4</v>
      </c>
      <c r="B101" s="11" t="s">
        <v>115</v>
      </c>
      <c r="C101" s="6" t="s">
        <v>12</v>
      </c>
      <c r="D101" s="44">
        <v>0.31</v>
      </c>
      <c r="E101" s="153">
        <v>0.36</v>
      </c>
      <c r="F101" s="41">
        <f>E101*F10</f>
        <v>22.942799999999998</v>
      </c>
      <c r="G101" s="143">
        <f t="shared" si="10"/>
        <v>21.566231999999996</v>
      </c>
      <c r="H101" s="172">
        <f t="shared" ref="H101:H106" si="12">F101*0.85</f>
        <v>19.501379999999997</v>
      </c>
    </row>
    <row r="102" spans="1:10" ht="14.25" customHeight="1">
      <c r="A102" s="29">
        <v>5</v>
      </c>
      <c r="B102" s="11" t="s">
        <v>116</v>
      </c>
      <c r="C102" s="6" t="s">
        <v>12</v>
      </c>
      <c r="D102" s="44">
        <v>0.44</v>
      </c>
      <c r="E102" s="153">
        <v>0.5</v>
      </c>
      <c r="F102" s="41">
        <f>E102*F10</f>
        <v>31.864999999999998</v>
      </c>
      <c r="G102" s="143">
        <f t="shared" si="10"/>
        <v>29.953099999999996</v>
      </c>
      <c r="H102" s="172">
        <f t="shared" si="12"/>
        <v>27.085249999999998</v>
      </c>
    </row>
    <row r="103" spans="1:10" ht="18" customHeight="1">
      <c r="A103" s="29">
        <v>6</v>
      </c>
      <c r="B103" s="11" t="s">
        <v>120</v>
      </c>
      <c r="C103" s="6" t="s">
        <v>12</v>
      </c>
      <c r="D103" s="44">
        <v>0.55000000000000004</v>
      </c>
      <c r="E103" s="153">
        <v>0.63</v>
      </c>
      <c r="F103" s="41">
        <f>E103*F10</f>
        <v>40.149899999999995</v>
      </c>
      <c r="G103" s="143">
        <f t="shared" si="10"/>
        <v>37.740905999999995</v>
      </c>
      <c r="H103" s="172">
        <f t="shared" si="12"/>
        <v>34.127414999999992</v>
      </c>
      <c r="I103" s="187"/>
      <c r="J103" s="187"/>
    </row>
    <row r="104" spans="1:10" ht="17.25" customHeight="1">
      <c r="A104" s="29">
        <v>7</v>
      </c>
      <c r="B104" s="11" t="s">
        <v>117</v>
      </c>
      <c r="C104" s="6" t="s">
        <v>12</v>
      </c>
      <c r="D104" s="44">
        <v>0.55000000000000004</v>
      </c>
      <c r="E104" s="153">
        <v>0.57999999999999996</v>
      </c>
      <c r="F104" s="41">
        <f>E104*F10</f>
        <v>36.963399999999993</v>
      </c>
      <c r="G104" s="143">
        <f t="shared" si="10"/>
        <v>34.745595999999992</v>
      </c>
      <c r="H104" s="172">
        <f t="shared" si="12"/>
        <v>31.418889999999994</v>
      </c>
    </row>
    <row r="105" spans="1:10" ht="17.25" customHeight="1">
      <c r="A105" s="29">
        <v>8</v>
      </c>
      <c r="B105" s="11" t="s">
        <v>118</v>
      </c>
      <c r="C105" s="6" t="s">
        <v>12</v>
      </c>
      <c r="D105" s="44">
        <v>0.57999999999999996</v>
      </c>
      <c r="E105" s="153">
        <v>0.66500000000000004</v>
      </c>
      <c r="F105" s="41">
        <f>E105*F10</f>
        <v>42.380450000000003</v>
      </c>
      <c r="G105" s="143">
        <f t="shared" si="10"/>
        <v>39.837623000000001</v>
      </c>
      <c r="H105" s="172">
        <f t="shared" si="12"/>
        <v>36.023382500000004</v>
      </c>
    </row>
    <row r="106" spans="1:10" ht="17.25" customHeight="1">
      <c r="A106" s="29">
        <v>9</v>
      </c>
      <c r="B106" s="11" t="s">
        <v>119</v>
      </c>
      <c r="C106" s="6" t="s">
        <v>12</v>
      </c>
      <c r="D106" s="44">
        <v>0.73</v>
      </c>
      <c r="E106" s="153">
        <v>0.84</v>
      </c>
      <c r="F106" s="41">
        <f>E106*F10</f>
        <v>53.533199999999994</v>
      </c>
      <c r="G106" s="143">
        <f t="shared" si="10"/>
        <v>50.321207999999992</v>
      </c>
      <c r="H106" s="172">
        <f t="shared" si="12"/>
        <v>45.503219999999992</v>
      </c>
      <c r="I106" s="187"/>
    </row>
    <row r="107" spans="1:10" ht="26.25" customHeight="1">
      <c r="A107" s="200" t="s">
        <v>293</v>
      </c>
      <c r="B107" s="201"/>
      <c r="C107" s="201"/>
      <c r="D107" s="201"/>
      <c r="E107" s="201"/>
      <c r="F107" s="201"/>
      <c r="G107" s="201"/>
      <c r="H107" s="201"/>
    </row>
    <row r="108" spans="1:10" ht="18" customHeight="1">
      <c r="A108" s="29">
        <v>1</v>
      </c>
      <c r="B108" s="118" t="s">
        <v>287</v>
      </c>
      <c r="C108" s="70" t="s">
        <v>12</v>
      </c>
      <c r="D108" s="45">
        <v>0.15</v>
      </c>
      <c r="E108" s="153"/>
      <c r="F108" s="41">
        <f t="shared" ref="F108:F113" si="13">H108*1.1</f>
        <v>7.48</v>
      </c>
      <c r="G108" s="143">
        <f>H108*1.07</f>
        <v>7.2759999999999998</v>
      </c>
      <c r="H108" s="166">
        <v>6.8</v>
      </c>
    </row>
    <row r="109" spans="1:10" ht="15.75" customHeight="1">
      <c r="A109" s="29">
        <v>2</v>
      </c>
      <c r="B109" s="118" t="s">
        <v>288</v>
      </c>
      <c r="C109" s="70" t="s">
        <v>12</v>
      </c>
      <c r="D109" s="45">
        <v>0.18</v>
      </c>
      <c r="E109" s="153"/>
      <c r="F109" s="41">
        <f t="shared" si="13"/>
        <v>7.7000000000000011</v>
      </c>
      <c r="G109" s="143">
        <f>H109*1.07</f>
        <v>7.49</v>
      </c>
      <c r="H109" s="166">
        <v>7</v>
      </c>
    </row>
    <row r="110" spans="1:10" ht="15.75" customHeight="1">
      <c r="A110" s="29">
        <v>3</v>
      </c>
      <c r="B110" s="118" t="s">
        <v>289</v>
      </c>
      <c r="C110" s="70" t="s">
        <v>12</v>
      </c>
      <c r="D110" s="45">
        <v>0.24</v>
      </c>
      <c r="E110" s="153"/>
      <c r="F110" s="41">
        <f t="shared" si="13"/>
        <v>11.330000000000002</v>
      </c>
      <c r="G110" s="143">
        <f>H110*1.07</f>
        <v>11.021000000000001</v>
      </c>
      <c r="H110" s="166">
        <v>10.3</v>
      </c>
    </row>
    <row r="111" spans="1:10" ht="15.75" customHeight="1">
      <c r="A111" s="29">
        <v>4</v>
      </c>
      <c r="B111" s="118" t="s">
        <v>290</v>
      </c>
      <c r="C111" s="70" t="s">
        <v>12</v>
      </c>
      <c r="D111" s="45">
        <v>0.34</v>
      </c>
      <c r="E111" s="153"/>
      <c r="F111" s="41">
        <f t="shared" si="13"/>
        <v>14.850000000000001</v>
      </c>
      <c r="G111" s="143">
        <f>H111*1.07</f>
        <v>14.445</v>
      </c>
      <c r="H111" s="166">
        <v>13.5</v>
      </c>
    </row>
    <row r="112" spans="1:10" ht="16.5" customHeight="1">
      <c r="A112" s="29">
        <v>5</v>
      </c>
      <c r="B112" s="118" t="s">
        <v>291</v>
      </c>
      <c r="C112" s="70" t="s">
        <v>12</v>
      </c>
      <c r="D112" s="45">
        <v>0.42</v>
      </c>
      <c r="E112" s="153"/>
      <c r="F112" s="41">
        <f t="shared" si="13"/>
        <v>20.79</v>
      </c>
      <c r="G112" s="143">
        <f>H112*1.07</f>
        <v>20.222999999999999</v>
      </c>
      <c r="H112" s="166">
        <v>18.899999999999999</v>
      </c>
      <c r="I112" s="187"/>
      <c r="J112" s="187"/>
    </row>
    <row r="113" spans="1:9" ht="15.75" customHeight="1">
      <c r="A113" s="29">
        <v>6</v>
      </c>
      <c r="B113" s="118" t="s">
        <v>292</v>
      </c>
      <c r="C113" s="70" t="s">
        <v>12</v>
      </c>
      <c r="D113" s="45">
        <v>0.55000000000000004</v>
      </c>
      <c r="E113" s="153"/>
      <c r="F113" s="41">
        <f t="shared" si="13"/>
        <v>24.607000000000003</v>
      </c>
      <c r="G113" s="143">
        <f>H113*1.05</f>
        <v>23.488500000000002</v>
      </c>
      <c r="H113" s="166">
        <v>22.37</v>
      </c>
    </row>
    <row r="114" spans="1:9" ht="28.5" customHeight="1">
      <c r="A114" s="76"/>
      <c r="B114" s="202" t="s">
        <v>286</v>
      </c>
      <c r="C114" s="202"/>
      <c r="D114" s="202"/>
      <c r="E114" s="202"/>
      <c r="F114" s="202"/>
      <c r="G114" s="202"/>
      <c r="H114" s="202"/>
    </row>
    <row r="115" spans="1:9" ht="15.75" customHeight="1">
      <c r="A115" s="31">
        <v>1</v>
      </c>
      <c r="B115" s="163" t="s">
        <v>122</v>
      </c>
      <c r="C115" s="70" t="s">
        <v>12</v>
      </c>
      <c r="D115" s="79"/>
      <c r="E115" s="80">
        <v>0.17342999999999997</v>
      </c>
      <c r="F115" s="65">
        <f>E115*F10</f>
        <v>11.052693899999998</v>
      </c>
      <c r="G115" s="143">
        <f>F115*0.94</f>
        <v>10.389532265999998</v>
      </c>
      <c r="H115" s="143">
        <f t="shared" ref="H115:H120" si="14">F115*0.85</f>
        <v>9.3947898149999975</v>
      </c>
    </row>
    <row r="116" spans="1:9" ht="15.75" customHeight="1">
      <c r="A116" s="31">
        <v>2</v>
      </c>
      <c r="B116" s="163" t="s">
        <v>123</v>
      </c>
      <c r="C116" s="70" t="s">
        <v>12</v>
      </c>
      <c r="D116" s="79"/>
      <c r="E116" s="80">
        <v>0.18942000000000001</v>
      </c>
      <c r="F116" s="65">
        <f>E116*F10</f>
        <v>12.071736599999999</v>
      </c>
      <c r="G116" s="143">
        <f t="shared" ref="G116:G121" si="15">F116*0.94</f>
        <v>11.347432403999999</v>
      </c>
      <c r="H116" s="143">
        <f t="shared" si="14"/>
        <v>10.26097611</v>
      </c>
    </row>
    <row r="117" spans="1:9" ht="15.75" customHeight="1">
      <c r="A117" s="31">
        <v>3</v>
      </c>
      <c r="B117" s="163" t="s">
        <v>128</v>
      </c>
      <c r="C117" s="70" t="s">
        <v>12</v>
      </c>
      <c r="D117" s="79"/>
      <c r="E117" s="80">
        <v>0.24764</v>
      </c>
      <c r="F117" s="65">
        <f>E117*F10</f>
        <v>15.782097199999999</v>
      </c>
      <c r="G117" s="143">
        <f t="shared" si="15"/>
        <v>14.835171367999997</v>
      </c>
      <c r="H117" s="143">
        <f t="shared" si="14"/>
        <v>13.414782619999999</v>
      </c>
    </row>
    <row r="118" spans="1:9" ht="15.75" customHeight="1">
      <c r="A118" s="31">
        <v>4</v>
      </c>
      <c r="B118" s="163" t="s">
        <v>124</v>
      </c>
      <c r="C118" s="70" t="s">
        <v>12</v>
      </c>
      <c r="D118" s="79"/>
      <c r="E118" s="80">
        <v>0.34685999999999995</v>
      </c>
      <c r="F118" s="65">
        <f>E118*F10</f>
        <v>22.105387799999995</v>
      </c>
      <c r="G118" s="143">
        <f t="shared" si="15"/>
        <v>20.779064531999996</v>
      </c>
      <c r="H118" s="143">
        <f t="shared" si="14"/>
        <v>18.789579629999995</v>
      </c>
    </row>
    <row r="119" spans="1:9" ht="15.75" customHeight="1">
      <c r="A119" s="31">
        <v>5</v>
      </c>
      <c r="B119" s="163" t="s">
        <v>127</v>
      </c>
      <c r="C119" s="70" t="s">
        <v>12</v>
      </c>
      <c r="D119" s="79"/>
      <c r="E119" s="80">
        <v>0.42896250000000002</v>
      </c>
      <c r="F119" s="65">
        <f>E119*F10</f>
        <v>27.337780125000002</v>
      </c>
      <c r="G119" s="143">
        <f t="shared" si="15"/>
        <v>25.6975133175</v>
      </c>
      <c r="H119" s="143">
        <f>F119*0.85</f>
        <v>23.23711310625</v>
      </c>
      <c r="I119" s="187"/>
    </row>
    <row r="120" spans="1:9" ht="15.75" customHeight="1">
      <c r="A120" s="31">
        <v>6</v>
      </c>
      <c r="B120" s="163" t="s">
        <v>125</v>
      </c>
      <c r="C120" s="70" t="s">
        <v>12</v>
      </c>
      <c r="D120" s="79"/>
      <c r="E120" s="80">
        <v>0.45140999999999998</v>
      </c>
      <c r="F120" s="65">
        <f>E120*F10</f>
        <v>28.768359299999997</v>
      </c>
      <c r="G120" s="143">
        <f t="shared" si="15"/>
        <v>27.042257741999997</v>
      </c>
      <c r="H120" s="143">
        <f t="shared" si="14"/>
        <v>24.453105404999995</v>
      </c>
    </row>
    <row r="121" spans="1:9" ht="15.75" customHeight="1">
      <c r="A121" s="31">
        <v>7</v>
      </c>
      <c r="B121" s="163" t="s">
        <v>126</v>
      </c>
      <c r="C121" s="70" t="s">
        <v>12</v>
      </c>
      <c r="D121" s="79"/>
      <c r="E121" s="80">
        <v>0.56272500000000003</v>
      </c>
      <c r="F121" s="65">
        <f>E121*F10</f>
        <v>35.862464250000002</v>
      </c>
      <c r="G121" s="143">
        <f t="shared" si="15"/>
        <v>33.710716394999999</v>
      </c>
      <c r="H121" s="143">
        <f>F121*0.85</f>
        <v>30.4830946125</v>
      </c>
    </row>
    <row r="122" spans="1:9" ht="25.5" customHeight="1">
      <c r="A122" s="210" t="s">
        <v>264</v>
      </c>
      <c r="B122" s="211"/>
      <c r="C122" s="211"/>
      <c r="D122" s="211"/>
      <c r="E122" s="211"/>
      <c r="F122" s="211"/>
      <c r="G122" s="211"/>
      <c r="H122" s="211"/>
    </row>
    <row r="123" spans="1:9" ht="30">
      <c r="A123" s="39">
        <v>1</v>
      </c>
      <c r="B123" s="169" t="s">
        <v>272</v>
      </c>
      <c r="C123" s="62" t="s">
        <v>3</v>
      </c>
      <c r="D123" s="63">
        <v>3.4161711485935977</v>
      </c>
      <c r="E123" s="64">
        <v>3.2</v>
      </c>
      <c r="F123" s="41">
        <f>H123*1.07</f>
        <v>218.21152000000001</v>
      </c>
      <c r="G123" s="143">
        <f>H123*1.04</f>
        <v>212.09344000000002</v>
      </c>
      <c r="H123" s="166">
        <f>E123*F10</f>
        <v>203.93600000000001</v>
      </c>
    </row>
    <row r="124" spans="1:9" ht="15.75">
      <c r="A124" s="39">
        <v>2</v>
      </c>
      <c r="B124" s="169" t="s">
        <v>273</v>
      </c>
      <c r="C124" s="62" t="s">
        <v>3</v>
      </c>
      <c r="D124" s="63">
        <v>6.0220846866699196</v>
      </c>
      <c r="E124" s="64">
        <v>4.6500000000000004</v>
      </c>
      <c r="F124" s="41">
        <f t="shared" ref="F124:F143" si="16">H124*1.07</f>
        <v>317.088615</v>
      </c>
      <c r="G124" s="143">
        <f t="shared" ref="G124:G143" si="17">H124*1.04</f>
        <v>308.19828000000001</v>
      </c>
      <c r="H124" s="166">
        <f>E124*F10</f>
        <v>296.34449999999998</v>
      </c>
    </row>
    <row r="125" spans="1:9" ht="30">
      <c r="A125" s="39">
        <v>3</v>
      </c>
      <c r="B125" s="169" t="s">
        <v>274</v>
      </c>
      <c r="C125" s="62" t="s">
        <v>3</v>
      </c>
      <c r="D125" s="63">
        <v>4.3920307887293459</v>
      </c>
      <c r="E125" s="64">
        <v>3.8</v>
      </c>
      <c r="F125" s="41">
        <f t="shared" si="16"/>
        <v>259.12617999999998</v>
      </c>
      <c r="G125" s="143">
        <f t="shared" si="17"/>
        <v>251.86095999999998</v>
      </c>
      <c r="H125" s="166">
        <f>E125*F10</f>
        <v>242.17399999999998</v>
      </c>
    </row>
    <row r="126" spans="1:9" ht="30">
      <c r="A126" s="39">
        <v>4</v>
      </c>
      <c r="B126" s="169" t="s">
        <v>279</v>
      </c>
      <c r="C126" s="62" t="s">
        <v>3</v>
      </c>
      <c r="D126" s="63"/>
      <c r="E126" s="64">
        <v>3.04</v>
      </c>
      <c r="F126" s="41">
        <f t="shared" si="16"/>
        <v>207.30094399999999</v>
      </c>
      <c r="G126" s="143">
        <f t="shared" si="17"/>
        <v>201.48876799999999</v>
      </c>
      <c r="H126" s="166">
        <f>E126*F10</f>
        <v>193.73919999999998</v>
      </c>
    </row>
    <row r="127" spans="1:9" ht="15.75">
      <c r="A127" s="39">
        <v>5</v>
      </c>
      <c r="B127" s="169" t="s">
        <v>285</v>
      </c>
      <c r="C127" s="62" t="s">
        <v>3</v>
      </c>
      <c r="D127" s="63"/>
      <c r="E127" s="64">
        <v>1.28</v>
      </c>
      <c r="F127" s="41">
        <f t="shared" si="16"/>
        <v>87.284608000000006</v>
      </c>
      <c r="G127" s="143">
        <f t="shared" si="17"/>
        <v>84.837376000000006</v>
      </c>
      <c r="H127" s="166">
        <f>E127*F10</f>
        <v>81.574399999999997</v>
      </c>
    </row>
    <row r="128" spans="1:9" ht="30">
      <c r="A128" s="39">
        <v>6</v>
      </c>
      <c r="B128" s="169" t="s">
        <v>275</v>
      </c>
      <c r="C128" s="62" t="s">
        <v>3</v>
      </c>
      <c r="D128" s="63">
        <v>1.6104466176337457</v>
      </c>
      <c r="E128" s="64">
        <v>1.06</v>
      </c>
      <c r="F128" s="41">
        <f t="shared" si="16"/>
        <v>72.282566000000003</v>
      </c>
      <c r="G128" s="143">
        <f t="shared" si="17"/>
        <v>70.255951999999994</v>
      </c>
      <c r="H128" s="166">
        <f>E128*F10</f>
        <v>67.553799999999995</v>
      </c>
    </row>
    <row r="129" spans="1:8" ht="15.75">
      <c r="A129" s="39">
        <v>7</v>
      </c>
      <c r="B129" s="169" t="s">
        <v>282</v>
      </c>
      <c r="C129" s="62" t="s">
        <v>3</v>
      </c>
      <c r="D129" s="63">
        <v>2.2450335951317419</v>
      </c>
      <c r="E129" s="64">
        <v>1.9</v>
      </c>
      <c r="F129" s="41">
        <f t="shared" si="16"/>
        <v>129.56308999999999</v>
      </c>
      <c r="G129" s="143">
        <f t="shared" si="17"/>
        <v>125.93047999999999</v>
      </c>
      <c r="H129" s="166">
        <f>E129*F10</f>
        <v>121.08699999999999</v>
      </c>
    </row>
    <row r="130" spans="1:8" ht="15.75">
      <c r="A130" s="39">
        <v>8</v>
      </c>
      <c r="B130" s="169" t="s">
        <v>283</v>
      </c>
      <c r="C130" s="62" t="s">
        <v>3</v>
      </c>
      <c r="D130" s="63">
        <v>2.2935218694040316</v>
      </c>
      <c r="E130" s="64">
        <v>1.9</v>
      </c>
      <c r="F130" s="41">
        <f t="shared" si="16"/>
        <v>129.56308999999999</v>
      </c>
      <c r="G130" s="143">
        <f t="shared" si="17"/>
        <v>125.93047999999999</v>
      </c>
      <c r="H130" s="166">
        <f>E130*F10</f>
        <v>121.08699999999999</v>
      </c>
    </row>
    <row r="131" spans="1:8" ht="18" customHeight="1">
      <c r="A131" s="39">
        <v>9</v>
      </c>
      <c r="B131" s="107" t="s">
        <v>92</v>
      </c>
      <c r="C131" s="62" t="s">
        <v>3</v>
      </c>
      <c r="D131" s="63"/>
      <c r="E131" s="64">
        <v>7.63</v>
      </c>
      <c r="F131" s="41">
        <f t="shared" si="16"/>
        <v>520.29809299999999</v>
      </c>
      <c r="G131" s="143">
        <f t="shared" si="17"/>
        <v>505.71029599999997</v>
      </c>
      <c r="H131" s="172">
        <f>E131*F10</f>
        <v>486.25989999999996</v>
      </c>
    </row>
    <row r="132" spans="1:8" ht="18" customHeight="1">
      <c r="A132" s="39">
        <v>10</v>
      </c>
      <c r="B132" s="107" t="s">
        <v>277</v>
      </c>
      <c r="C132" s="62" t="s">
        <v>3</v>
      </c>
      <c r="D132" s="63"/>
      <c r="E132" s="64">
        <v>3.93</v>
      </c>
      <c r="F132" s="41">
        <f t="shared" si="16"/>
        <v>267.99102300000004</v>
      </c>
      <c r="G132" s="143">
        <f t="shared" si="17"/>
        <v>260.47725600000001</v>
      </c>
      <c r="H132" s="172">
        <f>E132*F10</f>
        <v>250.4589</v>
      </c>
    </row>
    <row r="133" spans="1:8" ht="18" customHeight="1">
      <c r="A133" s="39">
        <v>11</v>
      </c>
      <c r="B133" s="170" t="s">
        <v>170</v>
      </c>
      <c r="C133" s="62" t="s">
        <v>3</v>
      </c>
      <c r="D133" s="63"/>
      <c r="E133" s="64">
        <v>8.2799999999999994</v>
      </c>
      <c r="F133" s="41">
        <f t="shared" si="16"/>
        <v>564.62230799999998</v>
      </c>
      <c r="G133" s="143">
        <f t="shared" si="17"/>
        <v>548.79177600000003</v>
      </c>
      <c r="H133" s="172">
        <f>E133*F10</f>
        <v>527.68439999999998</v>
      </c>
    </row>
    <row r="134" spans="1:8" ht="18" customHeight="1">
      <c r="A134" s="39">
        <v>12</v>
      </c>
      <c r="B134" s="171" t="s">
        <v>171</v>
      </c>
      <c r="C134" s="62" t="s">
        <v>3</v>
      </c>
      <c r="D134" s="63"/>
      <c r="E134" s="64">
        <v>6.21</v>
      </c>
      <c r="F134" s="41">
        <f t="shared" si="16"/>
        <v>423.46673099999998</v>
      </c>
      <c r="G134" s="143">
        <f t="shared" si="17"/>
        <v>411.59383199999996</v>
      </c>
      <c r="H134" s="172">
        <f>E134*F10</f>
        <v>395.76329999999996</v>
      </c>
    </row>
    <row r="135" spans="1:8" ht="18" customHeight="1">
      <c r="A135" s="39">
        <v>13</v>
      </c>
      <c r="B135" s="170" t="s">
        <v>276</v>
      </c>
      <c r="C135" s="62" t="s">
        <v>3</v>
      </c>
      <c r="D135" s="63"/>
      <c r="E135" s="64">
        <v>4.7</v>
      </c>
      <c r="F135" s="41">
        <f t="shared" si="16"/>
        <v>320.49817000000002</v>
      </c>
      <c r="G135" s="143">
        <f t="shared" si="17"/>
        <v>311.51224000000002</v>
      </c>
      <c r="H135" s="172">
        <f>E135*F10</f>
        <v>299.53100000000001</v>
      </c>
    </row>
    <row r="136" spans="1:8" ht="18" customHeight="1">
      <c r="A136" s="39">
        <v>14</v>
      </c>
      <c r="B136" s="170" t="s">
        <v>172</v>
      </c>
      <c r="C136" s="62" t="s">
        <v>3</v>
      </c>
      <c r="D136" s="63"/>
      <c r="E136" s="64">
        <v>4.4000000000000004</v>
      </c>
      <c r="F136" s="41">
        <f t="shared" si="16"/>
        <v>300.04084000000006</v>
      </c>
      <c r="G136" s="143">
        <f t="shared" si="17"/>
        <v>291.62848000000002</v>
      </c>
      <c r="H136" s="172">
        <f>E136*F10</f>
        <v>280.41200000000003</v>
      </c>
    </row>
    <row r="137" spans="1:8" ht="18" customHeight="1">
      <c r="A137" s="39">
        <v>15</v>
      </c>
      <c r="B137" s="169" t="s">
        <v>278</v>
      </c>
      <c r="C137" s="62" t="s">
        <v>3</v>
      </c>
      <c r="D137" s="63"/>
      <c r="E137" s="64">
        <v>10.9</v>
      </c>
      <c r="F137" s="41">
        <f t="shared" si="16"/>
        <v>743.28299000000004</v>
      </c>
      <c r="G137" s="143">
        <f t="shared" si="17"/>
        <v>722.44328000000007</v>
      </c>
      <c r="H137" s="166">
        <f>E137*F10</f>
        <v>694.65700000000004</v>
      </c>
    </row>
    <row r="138" spans="1:8" ht="18" customHeight="1">
      <c r="A138" s="39">
        <v>16</v>
      </c>
      <c r="B138" s="107" t="s">
        <v>165</v>
      </c>
      <c r="C138" s="62" t="s">
        <v>3</v>
      </c>
      <c r="D138" s="63"/>
      <c r="E138" s="64">
        <v>3.76</v>
      </c>
      <c r="F138" s="41">
        <f t="shared" si="16"/>
        <v>256.39853599999998</v>
      </c>
      <c r="G138" s="143">
        <f t="shared" si="17"/>
        <v>249.20979199999996</v>
      </c>
      <c r="H138" s="172">
        <f>E138*F10</f>
        <v>239.62479999999996</v>
      </c>
    </row>
    <row r="139" spans="1:8" ht="18" customHeight="1">
      <c r="A139" s="39">
        <v>17</v>
      </c>
      <c r="B139" s="169" t="s">
        <v>167</v>
      </c>
      <c r="C139" s="62" t="s">
        <v>3</v>
      </c>
      <c r="D139" s="63"/>
      <c r="E139" s="64">
        <v>2.76</v>
      </c>
      <c r="F139" s="41">
        <f t="shared" si="16"/>
        <v>188.20743599999997</v>
      </c>
      <c r="G139" s="143">
        <f t="shared" si="17"/>
        <v>182.93059199999999</v>
      </c>
      <c r="H139" s="166">
        <f>E139*F10</f>
        <v>175.89479999999998</v>
      </c>
    </row>
    <row r="140" spans="1:8" ht="18" customHeight="1">
      <c r="A140" s="39">
        <v>18</v>
      </c>
      <c r="B140" s="107" t="s">
        <v>168</v>
      </c>
      <c r="C140" s="62" t="s">
        <v>3</v>
      </c>
      <c r="D140" s="63"/>
      <c r="E140" s="64">
        <v>0.74</v>
      </c>
      <c r="F140" s="41">
        <f t="shared" si="16"/>
        <v>50.461413999999998</v>
      </c>
      <c r="G140" s="143">
        <f t="shared" si="17"/>
        <v>49.046607999999999</v>
      </c>
      <c r="H140" s="172">
        <f>E140*F10</f>
        <v>47.160199999999996</v>
      </c>
    </row>
    <row r="141" spans="1:8" ht="18" customHeight="1">
      <c r="A141" s="39">
        <v>19</v>
      </c>
      <c r="B141" s="107" t="s">
        <v>166</v>
      </c>
      <c r="C141" s="62" t="s">
        <v>3</v>
      </c>
      <c r="D141" s="63"/>
      <c r="E141" s="64">
        <v>6.94</v>
      </c>
      <c r="F141" s="41">
        <f t="shared" si="16"/>
        <v>473.24623400000002</v>
      </c>
      <c r="G141" s="143">
        <f t="shared" si="17"/>
        <v>459.97764800000004</v>
      </c>
      <c r="H141" s="172">
        <f>E141*F10</f>
        <v>442.28620000000001</v>
      </c>
    </row>
    <row r="142" spans="1:8" ht="18" customHeight="1">
      <c r="A142" s="39">
        <v>20</v>
      </c>
      <c r="B142" s="107" t="s">
        <v>284</v>
      </c>
      <c r="C142" s="62" t="s">
        <v>3</v>
      </c>
      <c r="D142" s="63"/>
      <c r="E142" s="64">
        <v>4.7</v>
      </c>
      <c r="F142" s="41">
        <f t="shared" si="16"/>
        <v>320.49817000000002</v>
      </c>
      <c r="G142" s="143">
        <f t="shared" si="17"/>
        <v>311.51224000000002</v>
      </c>
      <c r="H142" s="172">
        <f>E142*F10</f>
        <v>299.53100000000001</v>
      </c>
    </row>
    <row r="143" spans="1:8" ht="30">
      <c r="A143" s="39">
        <v>21</v>
      </c>
      <c r="B143" s="169" t="s">
        <v>271</v>
      </c>
      <c r="C143" s="62" t="s">
        <v>3</v>
      </c>
      <c r="D143" s="63">
        <v>3.9039684870377771</v>
      </c>
      <c r="E143" s="64">
        <v>3.3</v>
      </c>
      <c r="F143" s="41">
        <f t="shared" si="16"/>
        <v>225.03062999999997</v>
      </c>
      <c r="G143" s="143">
        <f t="shared" si="17"/>
        <v>218.72135999999998</v>
      </c>
      <c r="H143" s="166">
        <f>E143*F10</f>
        <v>210.30899999999997</v>
      </c>
    </row>
    <row r="144" spans="1:8" ht="21.75" customHeight="1">
      <c r="A144" s="212" t="s">
        <v>130</v>
      </c>
      <c r="B144" s="213"/>
      <c r="C144" s="213"/>
      <c r="D144" s="213"/>
      <c r="E144" s="213"/>
      <c r="F144" s="213"/>
      <c r="G144" s="213"/>
      <c r="H144" s="213"/>
    </row>
    <row r="145" spans="1:8" ht="15.75">
      <c r="A145" s="38">
        <v>1</v>
      </c>
      <c r="B145" s="66" t="s">
        <v>140</v>
      </c>
      <c r="C145" s="67" t="s">
        <v>3</v>
      </c>
      <c r="D145" s="68">
        <v>3.7</v>
      </c>
      <c r="E145" s="64"/>
      <c r="F145" s="65"/>
      <c r="G145" s="143"/>
      <c r="H145" s="143">
        <f>E145*F10</f>
        <v>0</v>
      </c>
    </row>
    <row r="146" spans="1:8" ht="15.75">
      <c r="A146" s="38">
        <v>2</v>
      </c>
      <c r="B146" s="167" t="s">
        <v>176</v>
      </c>
      <c r="C146" s="67" t="s">
        <v>3</v>
      </c>
      <c r="D146" s="68"/>
      <c r="E146" s="64"/>
      <c r="F146" s="65"/>
      <c r="G146" s="143"/>
      <c r="H146" s="172"/>
    </row>
    <row r="147" spans="1:8" ht="15.75">
      <c r="A147" s="38">
        <v>3</v>
      </c>
      <c r="B147" s="66" t="s">
        <v>177</v>
      </c>
      <c r="C147" s="67" t="s">
        <v>3</v>
      </c>
      <c r="D147" s="68">
        <v>4</v>
      </c>
      <c r="E147" s="64">
        <v>3.2</v>
      </c>
      <c r="F147" s="65">
        <f>H147*1.15</f>
        <v>234.5264</v>
      </c>
      <c r="G147" s="143"/>
      <c r="H147" s="172">
        <f>E147*F10</f>
        <v>203.93600000000001</v>
      </c>
    </row>
    <row r="148" spans="1:8" ht="15.75">
      <c r="A148" s="38">
        <v>4</v>
      </c>
      <c r="B148" s="66" t="s">
        <v>294</v>
      </c>
      <c r="C148" s="67" t="s">
        <v>3</v>
      </c>
      <c r="D148" s="68"/>
      <c r="E148" s="168"/>
      <c r="F148" s="65"/>
      <c r="G148" s="143"/>
      <c r="H148" s="172">
        <v>220</v>
      </c>
    </row>
    <row r="149" spans="1:8" ht="15.75">
      <c r="A149" s="38">
        <v>5</v>
      </c>
      <c r="B149" s="66" t="s">
        <v>295</v>
      </c>
      <c r="C149" s="67" t="s">
        <v>3</v>
      </c>
      <c r="D149" s="68"/>
      <c r="E149" s="168"/>
      <c r="F149" s="65"/>
      <c r="G149" s="143"/>
      <c r="H149" s="172">
        <v>205</v>
      </c>
    </row>
    <row r="150" spans="1:8" ht="15.75">
      <c r="A150" s="38">
        <v>6</v>
      </c>
      <c r="B150" s="66" t="s">
        <v>180</v>
      </c>
      <c r="C150" s="67" t="s">
        <v>3</v>
      </c>
      <c r="D150" s="68"/>
      <c r="E150" s="168"/>
      <c r="F150" s="65"/>
      <c r="G150" s="143"/>
      <c r="H150" s="172"/>
    </row>
    <row r="151" spans="1:8" ht="15.75">
      <c r="A151" s="38">
        <v>7</v>
      </c>
      <c r="B151" s="66" t="s">
        <v>181</v>
      </c>
      <c r="C151" s="67" t="s">
        <v>3</v>
      </c>
      <c r="D151" s="68"/>
      <c r="E151" s="168"/>
      <c r="F151" s="65"/>
      <c r="G151" s="143"/>
      <c r="H151" s="172"/>
    </row>
    <row r="152" spans="1:8" ht="15.75">
      <c r="A152" s="38">
        <v>8</v>
      </c>
      <c r="B152" s="66" t="s">
        <v>132</v>
      </c>
      <c r="C152" s="67" t="s">
        <v>3</v>
      </c>
      <c r="D152" s="68"/>
      <c r="E152" s="75"/>
      <c r="F152" s="65"/>
      <c r="G152" s="143"/>
      <c r="H152" s="143"/>
    </row>
    <row r="153" spans="1:8" ht="15.75">
      <c r="A153" s="38">
        <v>9</v>
      </c>
      <c r="B153" s="177" t="s">
        <v>179</v>
      </c>
      <c r="C153" s="67" t="s">
        <v>3</v>
      </c>
      <c r="D153" s="68"/>
      <c r="E153" s="75"/>
      <c r="F153" s="65"/>
      <c r="G153" s="143"/>
      <c r="H153" s="143">
        <f>E153*F10</f>
        <v>0</v>
      </c>
    </row>
    <row r="154" spans="1:8" ht="20.25">
      <c r="A154" s="38">
        <v>10</v>
      </c>
      <c r="B154" s="66" t="s">
        <v>133</v>
      </c>
      <c r="C154" s="67" t="s">
        <v>3</v>
      </c>
      <c r="D154" s="68"/>
      <c r="E154" s="75"/>
      <c r="F154" s="65"/>
      <c r="G154" s="143"/>
      <c r="H154" s="143">
        <f>E154*F10</f>
        <v>0</v>
      </c>
    </row>
    <row r="155" spans="1:8" ht="15.75">
      <c r="A155" s="38">
        <v>11</v>
      </c>
      <c r="B155" s="66" t="s">
        <v>178</v>
      </c>
      <c r="C155" s="67" t="s">
        <v>3</v>
      </c>
      <c r="D155" s="68"/>
      <c r="E155" s="75"/>
      <c r="F155" s="65"/>
      <c r="G155" s="143"/>
      <c r="H155" s="143">
        <f>E155*F10</f>
        <v>0</v>
      </c>
    </row>
    <row r="156" spans="1:8" ht="18.75">
      <c r="A156" s="173">
        <v>12</v>
      </c>
      <c r="B156" s="176" t="s">
        <v>175</v>
      </c>
      <c r="C156" s="174" t="s">
        <v>3</v>
      </c>
      <c r="D156" s="175"/>
      <c r="E156" s="75"/>
      <c r="F156" s="65"/>
      <c r="G156" s="143"/>
      <c r="H156" s="172">
        <f>E156*F10</f>
        <v>0</v>
      </c>
    </row>
    <row r="157" spans="1:8" ht="21.75">
      <c r="A157" s="214" t="s">
        <v>169</v>
      </c>
      <c r="B157" s="215"/>
      <c r="C157" s="215"/>
      <c r="D157" s="215"/>
      <c r="E157" s="215"/>
      <c r="F157" s="215"/>
      <c r="G157" s="215"/>
      <c r="H157" s="216"/>
    </row>
    <row r="158" spans="1:8" ht="15.75">
      <c r="A158" s="155">
        <v>1</v>
      </c>
      <c r="B158" s="156" t="s">
        <v>157</v>
      </c>
      <c r="C158" s="67" t="s">
        <v>3</v>
      </c>
      <c r="D158" s="68"/>
      <c r="E158" s="75">
        <v>13.15</v>
      </c>
      <c r="F158" s="65">
        <f>E158*F10</f>
        <v>838.04949999999997</v>
      </c>
      <c r="G158" s="143">
        <f>F158*0.94</f>
        <v>787.76652999999988</v>
      </c>
      <c r="H158" s="143">
        <f>F158*0.91</f>
        <v>762.625045</v>
      </c>
    </row>
    <row r="159" spans="1:8" ht="15.75">
      <c r="A159" s="155">
        <v>2</v>
      </c>
      <c r="B159" s="156" t="s">
        <v>158</v>
      </c>
      <c r="C159" s="67" t="s">
        <v>3</v>
      </c>
      <c r="D159" s="68"/>
      <c r="E159" s="75">
        <v>18.16</v>
      </c>
      <c r="F159" s="65">
        <f>E159*F10</f>
        <v>1157.3368</v>
      </c>
      <c r="G159" s="143">
        <f>F159*0.94</f>
        <v>1087.8965920000001</v>
      </c>
      <c r="H159" s="143">
        <f>F159*0.91</f>
        <v>1053.1764880000001</v>
      </c>
    </row>
    <row r="160" spans="1:8" ht="15.75">
      <c r="A160" s="155">
        <v>3</v>
      </c>
      <c r="B160" s="157" t="s">
        <v>159</v>
      </c>
      <c r="C160" s="67" t="s">
        <v>3</v>
      </c>
      <c r="D160" s="68"/>
      <c r="E160" s="75">
        <v>25.78</v>
      </c>
      <c r="F160" s="65">
        <f>E160*F10</f>
        <v>1642.9594</v>
      </c>
      <c r="G160" s="143">
        <f>F160*0.94</f>
        <v>1544.3818359999998</v>
      </c>
      <c r="H160" s="143">
        <f>F160*0.91</f>
        <v>1495.0930539999999</v>
      </c>
    </row>
    <row r="161" spans="1:10" ht="21.75">
      <c r="A161" s="214" t="s">
        <v>237</v>
      </c>
      <c r="B161" s="215"/>
      <c r="C161" s="215"/>
      <c r="D161" s="215"/>
      <c r="E161" s="215"/>
      <c r="F161" s="215"/>
      <c r="G161" s="215"/>
      <c r="H161" s="216"/>
    </row>
    <row r="162" spans="1:10" ht="15.75">
      <c r="A162" s="181">
        <v>1</v>
      </c>
      <c r="B162" s="182" t="s">
        <v>238</v>
      </c>
      <c r="C162" s="67" t="s">
        <v>3</v>
      </c>
      <c r="D162" s="175"/>
      <c r="E162" s="180">
        <v>1.8368</v>
      </c>
      <c r="F162" s="65">
        <f>H162*1.1</f>
        <v>128.76519040000002</v>
      </c>
      <c r="G162" s="143">
        <f>H162*1.05</f>
        <v>122.9122272</v>
      </c>
      <c r="H162" s="143">
        <f>E162*F10</f>
        <v>117.059264</v>
      </c>
    </row>
    <row r="163" spans="1:10" ht="15.75">
      <c r="A163" s="181">
        <v>2</v>
      </c>
      <c r="B163" s="182" t="s">
        <v>239</v>
      </c>
      <c r="C163" s="67" t="s">
        <v>3</v>
      </c>
      <c r="D163" s="175"/>
      <c r="E163" s="180">
        <v>1.6688000000000001</v>
      </c>
      <c r="F163" s="65">
        <f t="shared" ref="F163:F171" si="18">H163*1.1</f>
        <v>116.98788639999999</v>
      </c>
      <c r="G163" s="143">
        <f t="shared" ref="G163:G171" si="19">H163*1.05</f>
        <v>111.6702552</v>
      </c>
      <c r="H163" s="143">
        <f>E163*F10</f>
        <v>106.35262399999999</v>
      </c>
    </row>
    <row r="164" spans="1:10" ht="15.75">
      <c r="A164" s="181">
        <v>3</v>
      </c>
      <c r="B164" s="182" t="s">
        <v>240</v>
      </c>
      <c r="C164" s="67" t="s">
        <v>3</v>
      </c>
      <c r="D164" s="175"/>
      <c r="E164" s="180">
        <v>5.9359999999999999</v>
      </c>
      <c r="F164" s="65">
        <f t="shared" si="18"/>
        <v>416.13140799999996</v>
      </c>
      <c r="G164" s="143">
        <f t="shared" si="19"/>
        <v>397.21634399999999</v>
      </c>
      <c r="H164" s="143">
        <f>E164*F10</f>
        <v>378.30127999999996</v>
      </c>
    </row>
    <row r="165" spans="1:10" ht="15.75">
      <c r="A165" s="181">
        <v>4</v>
      </c>
      <c r="B165" s="182" t="s">
        <v>241</v>
      </c>
      <c r="C165" s="67" t="s">
        <v>3</v>
      </c>
      <c r="D165" s="175"/>
      <c r="E165" s="180">
        <v>1.9600000000000002</v>
      </c>
      <c r="F165" s="65">
        <f t="shared" si="18"/>
        <v>137.40188000000003</v>
      </c>
      <c r="G165" s="143">
        <f t="shared" si="19"/>
        <v>131.15634000000003</v>
      </c>
      <c r="H165" s="143">
        <f>E165*F10</f>
        <v>124.91080000000001</v>
      </c>
    </row>
    <row r="166" spans="1:10" ht="15.75">
      <c r="A166" s="181">
        <v>5</v>
      </c>
      <c r="B166" s="182" t="s">
        <v>242</v>
      </c>
      <c r="C166" s="67" t="s">
        <v>3</v>
      </c>
      <c r="D166" s="175"/>
      <c r="E166" s="180">
        <v>3.0576000000000003</v>
      </c>
      <c r="F166" s="65">
        <f t="shared" si="18"/>
        <v>214.34693280000002</v>
      </c>
      <c r="G166" s="143">
        <f t="shared" si="19"/>
        <v>204.60389040000001</v>
      </c>
      <c r="H166" s="143">
        <f>E166*F10</f>
        <v>194.860848</v>
      </c>
    </row>
    <row r="167" spans="1:10" ht="15.75">
      <c r="A167" s="181">
        <v>6</v>
      </c>
      <c r="B167" s="182" t="s">
        <v>243</v>
      </c>
      <c r="C167" s="67" t="s">
        <v>3</v>
      </c>
      <c r="D167" s="175"/>
      <c r="E167" s="180">
        <v>2.9456000000000002</v>
      </c>
      <c r="F167" s="65">
        <f t="shared" si="18"/>
        <v>206.49539680000004</v>
      </c>
      <c r="G167" s="143">
        <f t="shared" si="19"/>
        <v>197.10924240000003</v>
      </c>
      <c r="H167" s="143">
        <f>E167*F10</f>
        <v>187.72308800000002</v>
      </c>
    </row>
    <row r="168" spans="1:10" ht="15.75">
      <c r="A168" s="181">
        <v>7</v>
      </c>
      <c r="B168" s="182" t="s">
        <v>244</v>
      </c>
      <c r="C168" s="67" t="s">
        <v>3</v>
      </c>
      <c r="D168" s="175"/>
      <c r="E168" s="180">
        <v>2.3184</v>
      </c>
      <c r="F168" s="65">
        <f t="shared" si="18"/>
        <v>162.52679520000001</v>
      </c>
      <c r="G168" s="143">
        <f t="shared" si="19"/>
        <v>155.13921360000001</v>
      </c>
      <c r="H168" s="143">
        <f>E168*F10</f>
        <v>147.751632</v>
      </c>
    </row>
    <row r="169" spans="1:10" ht="15.75">
      <c r="A169" s="181">
        <v>8</v>
      </c>
      <c r="B169" s="182" t="s">
        <v>245</v>
      </c>
      <c r="C169" s="67" t="s">
        <v>3</v>
      </c>
      <c r="D169" s="175"/>
      <c r="E169" s="180">
        <v>1.7584000000000002</v>
      </c>
      <c r="F169" s="65">
        <f t="shared" si="18"/>
        <v>123.26911520000002</v>
      </c>
      <c r="G169" s="143">
        <f t="shared" si="19"/>
        <v>117.6659736</v>
      </c>
      <c r="H169" s="143">
        <f>E169*F10</f>
        <v>112.062832</v>
      </c>
    </row>
    <row r="170" spans="1:10" ht="15.75">
      <c r="A170" s="181">
        <v>9</v>
      </c>
      <c r="B170" s="182" t="s">
        <v>246</v>
      </c>
      <c r="C170" s="67" t="s">
        <v>3</v>
      </c>
      <c r="D170" s="175"/>
      <c r="E170" s="180">
        <v>2.1168</v>
      </c>
      <c r="F170" s="65">
        <f t="shared" si="18"/>
        <v>148.39403039999999</v>
      </c>
      <c r="G170" s="143">
        <f t="shared" si="19"/>
        <v>141.64884720000001</v>
      </c>
      <c r="H170" s="143">
        <f>E170*F10</f>
        <v>134.90366399999999</v>
      </c>
    </row>
    <row r="171" spans="1:10" ht="15.75">
      <c r="A171" s="181">
        <v>10</v>
      </c>
      <c r="B171" s="182" t="s">
        <v>247</v>
      </c>
      <c r="C171" s="67" t="s">
        <v>3</v>
      </c>
      <c r="D171" s="175"/>
      <c r="E171" s="180">
        <v>2.0048000000000004</v>
      </c>
      <c r="F171" s="65">
        <f t="shared" si="18"/>
        <v>140.54249440000004</v>
      </c>
      <c r="G171" s="143">
        <f t="shared" si="19"/>
        <v>134.15419920000002</v>
      </c>
      <c r="H171" s="143">
        <f>E171*F10</f>
        <v>127.76590400000002</v>
      </c>
    </row>
    <row r="172" spans="1:10" ht="20.25" customHeight="1">
      <c r="A172" s="203" t="s">
        <v>183</v>
      </c>
      <c r="B172" s="204"/>
      <c r="C172" s="204"/>
      <c r="D172" s="204"/>
      <c r="E172" s="204"/>
      <c r="F172" s="204"/>
      <c r="G172" s="204"/>
      <c r="H172" s="204"/>
    </row>
    <row r="173" spans="1:10" ht="15.75">
      <c r="A173" s="26">
        <v>1</v>
      </c>
      <c r="B173" s="178" t="s">
        <v>209</v>
      </c>
      <c r="C173" s="6" t="s">
        <v>3</v>
      </c>
      <c r="D173" s="46">
        <v>3.2367500000000007</v>
      </c>
      <c r="E173" s="180">
        <v>1.3216000000000001</v>
      </c>
      <c r="F173" s="41">
        <f>H173*1.1</f>
        <v>92.648124800000019</v>
      </c>
      <c r="G173" s="143">
        <f>H173*1.05</f>
        <v>88.436846400000007</v>
      </c>
      <c r="H173" s="143">
        <f>E173*F10</f>
        <v>84.22556800000001</v>
      </c>
    </row>
    <row r="174" spans="1:10" ht="15.75">
      <c r="A174" s="26">
        <v>2</v>
      </c>
      <c r="B174" s="178" t="s">
        <v>210</v>
      </c>
      <c r="C174" s="6" t="s">
        <v>3</v>
      </c>
      <c r="D174" s="46">
        <v>1.2358500000000003</v>
      </c>
      <c r="E174" s="180">
        <v>1.3216000000000001</v>
      </c>
      <c r="F174" s="41">
        <f t="shared" ref="F174:F181" si="20">H174*1.1</f>
        <v>92.648124800000019</v>
      </c>
      <c r="G174" s="143">
        <f t="shared" ref="G174:G181" si="21">H174*1.05</f>
        <v>88.436846400000007</v>
      </c>
      <c r="H174" s="143">
        <f>E174*F10</f>
        <v>84.22556800000001</v>
      </c>
    </row>
    <row r="175" spans="1:10" ht="15.75">
      <c r="A175" s="26">
        <v>3</v>
      </c>
      <c r="B175" s="178" t="s">
        <v>211</v>
      </c>
      <c r="C175" s="6" t="s">
        <v>3</v>
      </c>
      <c r="D175" s="46"/>
      <c r="E175" s="180">
        <v>1.2992000000000001</v>
      </c>
      <c r="F175" s="41">
        <f t="shared" si="20"/>
        <v>91.077817600000017</v>
      </c>
      <c r="G175" s="143">
        <f t="shared" si="21"/>
        <v>86.937916800000011</v>
      </c>
      <c r="H175" s="143">
        <f>E175*F10</f>
        <v>82.798016000000004</v>
      </c>
      <c r="J175" s="187"/>
    </row>
    <row r="176" spans="1:10" ht="15.75">
      <c r="A176" s="26">
        <v>4</v>
      </c>
      <c r="B176" s="178" t="s">
        <v>212</v>
      </c>
      <c r="C176" s="6" t="s">
        <v>3</v>
      </c>
      <c r="D176" s="46"/>
      <c r="E176" s="180">
        <v>1.2992000000000001</v>
      </c>
      <c r="F176" s="41">
        <f t="shared" si="20"/>
        <v>91.077817600000017</v>
      </c>
      <c r="G176" s="143">
        <f t="shared" si="21"/>
        <v>86.937916800000011</v>
      </c>
      <c r="H176" s="143">
        <f>E176*F10</f>
        <v>82.798016000000004</v>
      </c>
    </row>
    <row r="177" spans="1:8" ht="15.75">
      <c r="A177" s="26">
        <v>5</v>
      </c>
      <c r="B177" s="178" t="s">
        <v>213</v>
      </c>
      <c r="C177" s="6" t="s">
        <v>3</v>
      </c>
      <c r="D177" s="46"/>
      <c r="E177" s="180">
        <v>1.4112000000000002</v>
      </c>
      <c r="F177" s="41">
        <f t="shared" si="20"/>
        <v>98.929353600000013</v>
      </c>
      <c r="G177" s="143">
        <f t="shared" si="21"/>
        <v>94.432564800000009</v>
      </c>
      <c r="H177" s="143">
        <f>E177*F10</f>
        <v>89.935776000000004</v>
      </c>
    </row>
    <row r="178" spans="1:8" ht="15.75">
      <c r="A178" s="26">
        <v>6</v>
      </c>
      <c r="B178" s="178" t="s">
        <v>214</v>
      </c>
      <c r="C178" s="6" t="s">
        <v>3</v>
      </c>
      <c r="D178" s="46"/>
      <c r="E178" s="180">
        <v>1.4112000000000002</v>
      </c>
      <c r="F178" s="41">
        <f t="shared" si="20"/>
        <v>98.929353600000013</v>
      </c>
      <c r="G178" s="143">
        <f t="shared" si="21"/>
        <v>94.432564800000009</v>
      </c>
      <c r="H178" s="143">
        <f>E178*F10</f>
        <v>89.935776000000004</v>
      </c>
    </row>
    <row r="179" spans="1:8" ht="15.75">
      <c r="A179" s="26">
        <v>7</v>
      </c>
      <c r="B179" s="178" t="s">
        <v>215</v>
      </c>
      <c r="C179" s="6" t="s">
        <v>3</v>
      </c>
      <c r="D179" s="46"/>
      <c r="E179" s="180">
        <v>1.4112000000000002</v>
      </c>
      <c r="F179" s="41">
        <f t="shared" si="20"/>
        <v>98.929353600000013</v>
      </c>
      <c r="G179" s="143">
        <f t="shared" si="21"/>
        <v>94.432564800000009</v>
      </c>
      <c r="H179" s="143">
        <f>E179*F10</f>
        <v>89.935776000000004</v>
      </c>
    </row>
    <row r="180" spans="1:8" ht="15.75">
      <c r="A180" s="26">
        <v>8</v>
      </c>
      <c r="B180" s="179" t="s">
        <v>216</v>
      </c>
      <c r="C180" s="6" t="s">
        <v>3</v>
      </c>
      <c r="D180" s="46"/>
      <c r="E180" s="180">
        <v>1.4112000000000002</v>
      </c>
      <c r="F180" s="41">
        <f t="shared" si="20"/>
        <v>98.929353600000013</v>
      </c>
      <c r="G180" s="143">
        <f t="shared" si="21"/>
        <v>94.432564800000009</v>
      </c>
      <c r="H180" s="143">
        <f>E180*F10</f>
        <v>89.935776000000004</v>
      </c>
    </row>
    <row r="181" spans="1:8" ht="15.75">
      <c r="A181" s="26">
        <v>9</v>
      </c>
      <c r="B181" s="178" t="s">
        <v>217</v>
      </c>
      <c r="C181" s="6" t="s">
        <v>3</v>
      </c>
      <c r="D181" s="46"/>
      <c r="E181" s="180">
        <v>0.94</v>
      </c>
      <c r="F181" s="41">
        <f t="shared" si="20"/>
        <v>65.896819999999991</v>
      </c>
      <c r="G181" s="143">
        <f t="shared" si="21"/>
        <v>62.901509999999995</v>
      </c>
      <c r="H181" s="143">
        <f>E181*F10</f>
        <v>59.906199999999991</v>
      </c>
    </row>
    <row r="182" spans="1:8" ht="20.25" customHeight="1">
      <c r="A182" s="217" t="s">
        <v>232</v>
      </c>
      <c r="B182" s="218"/>
      <c r="C182" s="218"/>
      <c r="D182" s="218"/>
      <c r="E182" s="218"/>
      <c r="F182" s="218"/>
      <c r="G182" s="218"/>
      <c r="H182" s="218"/>
    </row>
    <row r="183" spans="1:8" ht="15.75">
      <c r="A183" s="26">
        <v>1</v>
      </c>
      <c r="B183" s="178" t="s">
        <v>218</v>
      </c>
      <c r="C183" s="6" t="s">
        <v>3</v>
      </c>
      <c r="D183" s="46"/>
      <c r="E183" s="180">
        <v>1.288</v>
      </c>
      <c r="F183" s="41">
        <f>H183*1.1</f>
        <v>90.292664000000002</v>
      </c>
      <c r="G183" s="143">
        <f>H183*1.05</f>
        <v>86.188451999999998</v>
      </c>
      <c r="H183" s="143">
        <f>E183*F10</f>
        <v>82.084239999999994</v>
      </c>
    </row>
    <row r="184" spans="1:8" ht="21.75" customHeight="1">
      <c r="A184" s="26">
        <v>2</v>
      </c>
      <c r="B184" s="178" t="s">
        <v>219</v>
      </c>
      <c r="C184" s="6" t="s">
        <v>3</v>
      </c>
      <c r="D184" s="46"/>
      <c r="E184" s="180">
        <v>1.288</v>
      </c>
      <c r="F184" s="41">
        <f t="shared" ref="F184:F185" si="22">H184*1.1</f>
        <v>90.292664000000002</v>
      </c>
      <c r="G184" s="143">
        <f t="shared" ref="G184:G186" si="23">H184*1.05</f>
        <v>86.188451999999998</v>
      </c>
      <c r="H184" s="143">
        <f>E184*F10</f>
        <v>82.084239999999994</v>
      </c>
    </row>
    <row r="185" spans="1:8" ht="15.75">
      <c r="A185" s="26">
        <v>3</v>
      </c>
      <c r="B185" s="178" t="s">
        <v>220</v>
      </c>
      <c r="C185" s="6" t="s">
        <v>3</v>
      </c>
      <c r="D185" s="46"/>
      <c r="E185" s="180">
        <v>1.2656000000000001</v>
      </c>
      <c r="F185" s="41">
        <f t="shared" si="22"/>
        <v>88.722356800000014</v>
      </c>
      <c r="G185" s="143">
        <f t="shared" si="23"/>
        <v>84.689522400000001</v>
      </c>
      <c r="H185" s="143">
        <f>E185*F10</f>
        <v>80.656688000000003</v>
      </c>
    </row>
    <row r="186" spans="1:8" ht="15.75">
      <c r="A186" s="26">
        <v>4</v>
      </c>
      <c r="B186" s="178" t="s">
        <v>221</v>
      </c>
      <c r="C186" s="6" t="s">
        <v>3</v>
      </c>
      <c r="D186" s="46"/>
      <c r="E186" s="180">
        <v>1.2656000000000001</v>
      </c>
      <c r="F186" s="41">
        <f>H186*1.1</f>
        <v>88.722356800000014</v>
      </c>
      <c r="G186" s="143">
        <f t="shared" si="23"/>
        <v>84.689522400000001</v>
      </c>
      <c r="H186" s="143">
        <f>E186*F10</f>
        <v>80.656688000000003</v>
      </c>
    </row>
    <row r="187" spans="1:8" ht="20.25" customHeight="1">
      <c r="A187" s="217" t="s">
        <v>222</v>
      </c>
      <c r="B187" s="218"/>
      <c r="C187" s="218"/>
      <c r="D187" s="218"/>
      <c r="E187" s="218"/>
      <c r="F187" s="218"/>
      <c r="G187" s="218"/>
      <c r="H187" s="218"/>
    </row>
    <row r="188" spans="1:8" ht="15.75">
      <c r="A188" s="26">
        <v>1</v>
      </c>
      <c r="B188" s="178" t="s">
        <v>223</v>
      </c>
      <c r="C188" s="6" t="s">
        <v>3</v>
      </c>
      <c r="D188" s="46"/>
      <c r="E188" s="180">
        <v>1.4336000000000002</v>
      </c>
      <c r="F188" s="41">
        <f>H188*1.1</f>
        <v>100.49966080000002</v>
      </c>
      <c r="G188" s="143">
        <f>H188*1.05</f>
        <v>95.93149440000002</v>
      </c>
      <c r="H188" s="143">
        <f>E188*F10</f>
        <v>91.36332800000001</v>
      </c>
    </row>
    <row r="189" spans="1:8" ht="15.75">
      <c r="A189" s="26">
        <v>2</v>
      </c>
      <c r="B189" s="178" t="s">
        <v>224</v>
      </c>
      <c r="C189" s="6" t="s">
        <v>3</v>
      </c>
      <c r="D189" s="46"/>
      <c r="E189" s="180">
        <v>1.4336000000000002</v>
      </c>
      <c r="F189" s="41">
        <f t="shared" ref="F189:F191" si="24">H189*1.1</f>
        <v>100.49966080000002</v>
      </c>
      <c r="G189" s="143">
        <f t="shared" ref="G189:G191" si="25">H189*1.05</f>
        <v>95.93149440000002</v>
      </c>
      <c r="H189" s="143">
        <f>E189*F10</f>
        <v>91.36332800000001</v>
      </c>
    </row>
    <row r="190" spans="1:8" ht="15.75">
      <c r="A190" s="26">
        <v>3</v>
      </c>
      <c r="B190" s="178" t="s">
        <v>225</v>
      </c>
      <c r="C190" s="6" t="s">
        <v>3</v>
      </c>
      <c r="D190" s="46"/>
      <c r="E190" s="180">
        <v>1.4112</v>
      </c>
      <c r="F190" s="41">
        <f t="shared" si="24"/>
        <v>98.929353599999999</v>
      </c>
      <c r="G190" s="143">
        <f t="shared" si="25"/>
        <v>94.432564799999994</v>
      </c>
      <c r="H190" s="143">
        <f>E190*F10</f>
        <v>89.93577599999999</v>
      </c>
    </row>
    <row r="191" spans="1:8" ht="15.75">
      <c r="A191" s="26">
        <v>4</v>
      </c>
      <c r="B191" s="178" t="s">
        <v>226</v>
      </c>
      <c r="C191" s="6" t="s">
        <v>3</v>
      </c>
      <c r="D191" s="46"/>
      <c r="E191" s="180">
        <v>1.4112000000000002</v>
      </c>
      <c r="F191" s="41">
        <f t="shared" si="24"/>
        <v>98.929353600000013</v>
      </c>
      <c r="G191" s="143">
        <f t="shared" si="25"/>
        <v>94.432564800000009</v>
      </c>
      <c r="H191" s="143">
        <f>E191*F10</f>
        <v>89.935776000000004</v>
      </c>
    </row>
    <row r="192" spans="1:8" ht="20.25" customHeight="1">
      <c r="A192" s="217" t="s">
        <v>227</v>
      </c>
      <c r="B192" s="218"/>
      <c r="C192" s="218"/>
      <c r="D192" s="218"/>
      <c r="E192" s="218"/>
      <c r="F192" s="218"/>
      <c r="G192" s="218"/>
      <c r="H192" s="218"/>
    </row>
    <row r="193" spans="1:8" ht="15.75">
      <c r="A193" s="26">
        <v>1</v>
      </c>
      <c r="B193" s="178" t="s">
        <v>228</v>
      </c>
      <c r="C193" s="6" t="s">
        <v>3</v>
      </c>
      <c r="D193" s="46"/>
      <c r="E193" s="47">
        <v>0.91839999999999999</v>
      </c>
      <c r="F193" s="41">
        <f>G193*1.1</f>
        <v>67.601724960000013</v>
      </c>
      <c r="G193" s="143">
        <f>H193*1.05</f>
        <v>61.456113600000002</v>
      </c>
      <c r="H193" s="143">
        <f>E193*F10</f>
        <v>58.529631999999999</v>
      </c>
    </row>
    <row r="194" spans="1:8" ht="15.75">
      <c r="A194" s="26">
        <v>2</v>
      </c>
      <c r="B194" s="178" t="s">
        <v>229</v>
      </c>
      <c r="C194" s="6" t="s">
        <v>3</v>
      </c>
      <c r="D194" s="46"/>
      <c r="E194" s="47">
        <v>1.0304000000000002</v>
      </c>
      <c r="F194" s="41">
        <f t="shared" ref="F194:F197" si="26">G194*1.1</f>
        <v>75.845837760000009</v>
      </c>
      <c r="G194" s="143">
        <f t="shared" ref="G194:G197" si="27">H194*1.05</f>
        <v>68.950761600000007</v>
      </c>
      <c r="H194" s="143">
        <f>E194*F10</f>
        <v>65.667392000000007</v>
      </c>
    </row>
    <row r="195" spans="1:8" ht="15.75">
      <c r="A195" s="26">
        <v>3</v>
      </c>
      <c r="B195" s="178" t="s">
        <v>230</v>
      </c>
      <c r="C195" s="6" t="s">
        <v>3</v>
      </c>
      <c r="D195" s="46"/>
      <c r="E195" s="47">
        <v>0.92960000000000009</v>
      </c>
      <c r="F195" s="41">
        <f t="shared" si="26"/>
        <v>68.426136240000019</v>
      </c>
      <c r="G195" s="143">
        <f t="shared" si="27"/>
        <v>62.205578400000007</v>
      </c>
      <c r="H195" s="143">
        <f>E195*F10</f>
        <v>59.243408000000002</v>
      </c>
    </row>
    <row r="196" spans="1:8" ht="15.75">
      <c r="A196" s="26">
        <v>4</v>
      </c>
      <c r="B196" s="178" t="s">
        <v>217</v>
      </c>
      <c r="C196" s="6" t="s">
        <v>3</v>
      </c>
      <c r="D196" s="46"/>
      <c r="E196" s="47">
        <v>0.94080000000000008</v>
      </c>
      <c r="F196" s="41">
        <f t="shared" si="26"/>
        <v>69.250547520000012</v>
      </c>
      <c r="G196" s="143">
        <f t="shared" si="27"/>
        <v>62.955043200000006</v>
      </c>
      <c r="H196" s="143">
        <f>E196*F10</f>
        <v>59.957184000000005</v>
      </c>
    </row>
    <row r="197" spans="1:8" ht="15.75">
      <c r="A197" s="26">
        <v>5</v>
      </c>
      <c r="B197" s="178" t="s">
        <v>231</v>
      </c>
      <c r="C197" s="6" t="s">
        <v>3</v>
      </c>
      <c r="D197" s="46"/>
      <c r="E197" s="47">
        <v>0.89600000000000013</v>
      </c>
      <c r="F197" s="41">
        <f t="shared" si="26"/>
        <v>65.952902400000013</v>
      </c>
      <c r="G197" s="143">
        <f t="shared" si="27"/>
        <v>59.957184000000012</v>
      </c>
      <c r="H197" s="143">
        <f>E197*F10</f>
        <v>57.102080000000008</v>
      </c>
    </row>
    <row r="198" spans="1:8" ht="21.75" customHeight="1">
      <c r="A198" s="208" t="s">
        <v>182</v>
      </c>
      <c r="B198" s="209"/>
      <c r="C198" s="209"/>
      <c r="D198" s="209"/>
      <c r="E198" s="209"/>
      <c r="F198" s="209"/>
      <c r="G198" s="209"/>
      <c r="H198" s="209"/>
    </row>
    <row r="199" spans="1:8" ht="15.75">
      <c r="A199" s="26">
        <v>1</v>
      </c>
      <c r="B199" s="178" t="s">
        <v>184</v>
      </c>
      <c r="C199" s="6" t="s">
        <v>3</v>
      </c>
      <c r="D199" s="46"/>
      <c r="E199" s="47">
        <v>2.7104000000000004</v>
      </c>
      <c r="F199" s="41">
        <f>H199*1.1</f>
        <v>190.00717120000004</v>
      </c>
      <c r="G199" s="143">
        <f>H199*1.05</f>
        <v>181.37048160000003</v>
      </c>
      <c r="H199" s="143">
        <f>E199*F10</f>
        <v>172.73379200000002</v>
      </c>
    </row>
    <row r="200" spans="1:8" ht="15.75">
      <c r="A200" s="26">
        <v>2</v>
      </c>
      <c r="B200" s="178" t="s">
        <v>185</v>
      </c>
      <c r="C200" s="6" t="s">
        <v>3</v>
      </c>
      <c r="D200" s="46"/>
      <c r="E200" s="47">
        <v>2.7104000000000004</v>
      </c>
      <c r="F200" s="41">
        <f t="shared" ref="F200:F223" si="28">H200*1.1</f>
        <v>190.00717120000004</v>
      </c>
      <c r="G200" s="143">
        <f t="shared" ref="G200:G223" si="29">H200*1.05</f>
        <v>181.37048160000003</v>
      </c>
      <c r="H200" s="143">
        <f>E200*F10</f>
        <v>172.73379200000002</v>
      </c>
    </row>
    <row r="201" spans="1:8" ht="15.75">
      <c r="A201" s="26">
        <v>3</v>
      </c>
      <c r="B201" s="178" t="s">
        <v>186</v>
      </c>
      <c r="C201" s="6" t="s">
        <v>3</v>
      </c>
      <c r="D201" s="46"/>
      <c r="E201" s="47">
        <v>2.4416000000000002</v>
      </c>
      <c r="F201" s="41">
        <f t="shared" si="28"/>
        <v>171.16348480000002</v>
      </c>
      <c r="G201" s="143">
        <f t="shared" si="29"/>
        <v>163.38332640000002</v>
      </c>
      <c r="H201" s="143">
        <f>E201*F10</f>
        <v>155.60316800000001</v>
      </c>
    </row>
    <row r="202" spans="1:8" ht="15.75">
      <c r="A202" s="26">
        <v>4</v>
      </c>
      <c r="B202" s="178" t="s">
        <v>187</v>
      </c>
      <c r="C202" s="6" t="s">
        <v>3</v>
      </c>
      <c r="D202" s="46"/>
      <c r="E202" s="47">
        <v>2.4416000000000002</v>
      </c>
      <c r="F202" s="41">
        <f t="shared" si="28"/>
        <v>171.16348480000002</v>
      </c>
      <c r="G202" s="143">
        <f t="shared" si="29"/>
        <v>163.38332640000002</v>
      </c>
      <c r="H202" s="143">
        <f>E202*F10</f>
        <v>155.60316800000001</v>
      </c>
    </row>
    <row r="203" spans="1:8" ht="15.75">
      <c r="A203" s="26">
        <v>5</v>
      </c>
      <c r="B203" s="179" t="s">
        <v>188</v>
      </c>
      <c r="C203" s="6" t="s">
        <v>3</v>
      </c>
      <c r="D203" s="46"/>
      <c r="E203" s="47">
        <v>3.0240000000000005</v>
      </c>
      <c r="F203" s="41">
        <f t="shared" si="28"/>
        <v>211.99147200000004</v>
      </c>
      <c r="G203" s="143">
        <f t="shared" si="29"/>
        <v>202.35549600000002</v>
      </c>
      <c r="H203" s="143">
        <f>E203*F10</f>
        <v>192.71952000000002</v>
      </c>
    </row>
    <row r="204" spans="1:8" ht="15.75">
      <c r="A204" s="26">
        <v>6</v>
      </c>
      <c r="B204" s="178" t="s">
        <v>189</v>
      </c>
      <c r="C204" s="6" t="s">
        <v>3</v>
      </c>
      <c r="D204" s="46"/>
      <c r="E204" s="47">
        <v>2.1616</v>
      </c>
      <c r="F204" s="41">
        <f t="shared" si="28"/>
        <v>151.53464480000002</v>
      </c>
      <c r="G204" s="143">
        <f t="shared" si="29"/>
        <v>144.6467064</v>
      </c>
      <c r="H204" s="143">
        <f>E204*F10</f>
        <v>137.758768</v>
      </c>
    </row>
    <row r="205" spans="1:8" ht="15.75">
      <c r="A205" s="26">
        <v>7</v>
      </c>
      <c r="B205" s="178" t="s">
        <v>190</v>
      </c>
      <c r="C205" s="6" t="s">
        <v>3</v>
      </c>
      <c r="D205" s="46"/>
      <c r="E205" s="47">
        <v>3.976</v>
      </c>
      <c r="F205" s="41">
        <f t="shared" si="28"/>
        <v>278.72952800000002</v>
      </c>
      <c r="G205" s="143">
        <f t="shared" si="29"/>
        <v>266.06000399999999</v>
      </c>
      <c r="H205" s="143">
        <f>E205*F10</f>
        <v>253.39048</v>
      </c>
    </row>
    <row r="206" spans="1:8" ht="15.75">
      <c r="A206" s="26">
        <v>8</v>
      </c>
      <c r="B206" s="178" t="s">
        <v>191</v>
      </c>
      <c r="C206" s="6" t="s">
        <v>3</v>
      </c>
      <c r="D206" s="46"/>
      <c r="E206" s="47">
        <v>2.1616</v>
      </c>
      <c r="F206" s="41">
        <f t="shared" si="28"/>
        <v>151.53464480000002</v>
      </c>
      <c r="G206" s="143">
        <f t="shared" si="29"/>
        <v>144.6467064</v>
      </c>
      <c r="H206" s="143">
        <f>E206*F10</f>
        <v>137.758768</v>
      </c>
    </row>
    <row r="207" spans="1:8" ht="15.75">
      <c r="A207" s="26">
        <v>9</v>
      </c>
      <c r="B207" s="178" t="s">
        <v>192</v>
      </c>
      <c r="C207" s="6" t="s">
        <v>3</v>
      </c>
      <c r="D207" s="46"/>
      <c r="E207" s="47">
        <v>3.976</v>
      </c>
      <c r="F207" s="41">
        <f t="shared" si="28"/>
        <v>278.72952800000002</v>
      </c>
      <c r="G207" s="143">
        <f t="shared" si="29"/>
        <v>266.06000399999999</v>
      </c>
      <c r="H207" s="143">
        <f>E207*F10</f>
        <v>253.39048</v>
      </c>
    </row>
    <row r="208" spans="1:8" ht="15.75">
      <c r="A208" s="26">
        <v>10</v>
      </c>
      <c r="B208" s="178" t="s">
        <v>193</v>
      </c>
      <c r="C208" s="6" t="s">
        <v>3</v>
      </c>
      <c r="D208" s="46"/>
      <c r="E208" s="47">
        <v>3.976</v>
      </c>
      <c r="F208" s="41">
        <f t="shared" si="28"/>
        <v>278.72952800000002</v>
      </c>
      <c r="G208" s="143">
        <f t="shared" si="29"/>
        <v>266.06000399999999</v>
      </c>
      <c r="H208" s="143">
        <f>E208*F10</f>
        <v>253.39048</v>
      </c>
    </row>
    <row r="209" spans="1:8" ht="15.75">
      <c r="A209" s="26">
        <v>11</v>
      </c>
      <c r="B209" s="178" t="s">
        <v>194</v>
      </c>
      <c r="C209" s="6" t="s">
        <v>3</v>
      </c>
      <c r="D209" s="46"/>
      <c r="E209" s="47">
        <v>1.6800000000000002</v>
      </c>
      <c r="F209" s="41">
        <f t="shared" si="28"/>
        <v>117.77304000000001</v>
      </c>
      <c r="G209" s="143">
        <f t="shared" si="29"/>
        <v>112.41972000000001</v>
      </c>
      <c r="H209" s="143">
        <f>E209*F10</f>
        <v>107.0664</v>
      </c>
    </row>
    <row r="210" spans="1:8" ht="15.75">
      <c r="A210" s="26">
        <v>12</v>
      </c>
      <c r="B210" s="178" t="s">
        <v>195</v>
      </c>
      <c r="C210" s="6" t="s">
        <v>3</v>
      </c>
      <c r="D210" s="46"/>
      <c r="E210" s="47">
        <v>1.6800000000000002</v>
      </c>
      <c r="F210" s="41">
        <f t="shared" si="28"/>
        <v>117.77304000000001</v>
      </c>
      <c r="G210" s="143">
        <f t="shared" si="29"/>
        <v>112.41972000000001</v>
      </c>
      <c r="H210" s="143">
        <f>E210*F10</f>
        <v>107.0664</v>
      </c>
    </row>
    <row r="211" spans="1:8" ht="15.75">
      <c r="A211" s="26">
        <v>13</v>
      </c>
      <c r="B211" s="178" t="s">
        <v>196</v>
      </c>
      <c r="C211" s="6" t="s">
        <v>3</v>
      </c>
      <c r="D211" s="46"/>
      <c r="E211" s="47">
        <v>1.6800000000000002</v>
      </c>
      <c r="F211" s="41">
        <f t="shared" si="28"/>
        <v>117.77304000000001</v>
      </c>
      <c r="G211" s="143">
        <f t="shared" si="29"/>
        <v>112.41972000000001</v>
      </c>
      <c r="H211" s="143">
        <f>E211*F10</f>
        <v>107.0664</v>
      </c>
    </row>
    <row r="212" spans="1:8" ht="15.75">
      <c r="A212" s="26">
        <v>14</v>
      </c>
      <c r="B212" s="178" t="s">
        <v>197</v>
      </c>
      <c r="C212" s="6" t="s">
        <v>3</v>
      </c>
      <c r="D212" s="46"/>
      <c r="E212" s="47">
        <v>1.6576000000000002</v>
      </c>
      <c r="F212" s="41">
        <f t="shared" si="28"/>
        <v>116.20273280000002</v>
      </c>
      <c r="G212" s="143">
        <f t="shared" si="29"/>
        <v>110.92079040000002</v>
      </c>
      <c r="H212" s="143">
        <f>E212*F10</f>
        <v>105.63884800000001</v>
      </c>
    </row>
    <row r="213" spans="1:8" ht="15.75">
      <c r="A213" s="26">
        <v>15</v>
      </c>
      <c r="B213" s="178" t="s">
        <v>198</v>
      </c>
      <c r="C213" s="6" t="s">
        <v>3</v>
      </c>
      <c r="D213" s="46"/>
      <c r="E213" s="47">
        <v>3.0576000000000003</v>
      </c>
      <c r="F213" s="41">
        <f t="shared" si="28"/>
        <v>214.34693280000002</v>
      </c>
      <c r="G213" s="143">
        <f t="shared" si="29"/>
        <v>204.60389040000001</v>
      </c>
      <c r="H213" s="143">
        <f>E213*F10</f>
        <v>194.860848</v>
      </c>
    </row>
    <row r="214" spans="1:8" ht="15.75">
      <c r="A214" s="26">
        <v>16</v>
      </c>
      <c r="B214" s="178" t="s">
        <v>199</v>
      </c>
      <c r="C214" s="6" t="s">
        <v>3</v>
      </c>
      <c r="D214" s="46"/>
      <c r="E214" s="47">
        <v>1.6576000000000002</v>
      </c>
      <c r="F214" s="41">
        <f t="shared" si="28"/>
        <v>116.20273280000002</v>
      </c>
      <c r="G214" s="143">
        <f t="shared" si="29"/>
        <v>110.92079040000002</v>
      </c>
      <c r="H214" s="143">
        <f>E214*F10</f>
        <v>105.63884800000001</v>
      </c>
    </row>
    <row r="215" spans="1:8" ht="15.75">
      <c r="A215" s="26">
        <v>17</v>
      </c>
      <c r="B215" s="178" t="s">
        <v>200</v>
      </c>
      <c r="C215" s="6" t="s">
        <v>3</v>
      </c>
      <c r="D215" s="46"/>
      <c r="E215" s="47">
        <v>3.0576000000000003</v>
      </c>
      <c r="F215" s="41">
        <f t="shared" si="28"/>
        <v>214.34693280000002</v>
      </c>
      <c r="G215" s="143">
        <f t="shared" si="29"/>
        <v>204.60389040000001</v>
      </c>
      <c r="H215" s="143">
        <f>E215*F10</f>
        <v>194.860848</v>
      </c>
    </row>
    <row r="216" spans="1:8" ht="15.75">
      <c r="A216" s="26">
        <v>18</v>
      </c>
      <c r="B216" s="178" t="s">
        <v>201</v>
      </c>
      <c r="C216" s="6" t="s">
        <v>3</v>
      </c>
      <c r="D216" s="46"/>
      <c r="E216" s="47">
        <v>1.6800000000000002</v>
      </c>
      <c r="F216" s="41">
        <f t="shared" si="28"/>
        <v>117.77304000000001</v>
      </c>
      <c r="G216" s="143">
        <f t="shared" si="29"/>
        <v>112.41972000000001</v>
      </c>
      <c r="H216" s="143">
        <f>E216*F10</f>
        <v>107.0664</v>
      </c>
    </row>
    <row r="217" spans="1:8" ht="15.75">
      <c r="A217" s="26">
        <v>19</v>
      </c>
      <c r="B217" s="178" t="s">
        <v>202</v>
      </c>
      <c r="C217" s="6" t="s">
        <v>3</v>
      </c>
      <c r="D217" s="46"/>
      <c r="E217" s="47">
        <v>1.6800000000000002</v>
      </c>
      <c r="F217" s="41">
        <f t="shared" si="28"/>
        <v>117.77304000000001</v>
      </c>
      <c r="G217" s="143">
        <f t="shared" si="29"/>
        <v>112.41972000000001</v>
      </c>
      <c r="H217" s="143">
        <f>E217*F10</f>
        <v>107.0664</v>
      </c>
    </row>
    <row r="218" spans="1:8" ht="15.75">
      <c r="A218" s="26">
        <v>20</v>
      </c>
      <c r="B218" s="178" t="s">
        <v>203</v>
      </c>
      <c r="C218" s="6" t="s">
        <v>3</v>
      </c>
      <c r="D218" s="46"/>
      <c r="E218" s="47">
        <v>1.6800000000000002</v>
      </c>
      <c r="F218" s="41">
        <f t="shared" si="28"/>
        <v>117.77304000000001</v>
      </c>
      <c r="G218" s="143">
        <f t="shared" si="29"/>
        <v>112.41972000000001</v>
      </c>
      <c r="H218" s="143">
        <f>E218*F10</f>
        <v>107.0664</v>
      </c>
    </row>
    <row r="219" spans="1:8" ht="15.75">
      <c r="A219" s="26">
        <v>21</v>
      </c>
      <c r="B219" s="178" t="s">
        <v>204</v>
      </c>
      <c r="C219" s="6" t="s">
        <v>3</v>
      </c>
      <c r="D219" s="46"/>
      <c r="E219" s="47">
        <v>1.6352000000000002</v>
      </c>
      <c r="F219" s="41">
        <f t="shared" si="28"/>
        <v>114.63242560000002</v>
      </c>
      <c r="G219" s="143">
        <f t="shared" si="29"/>
        <v>109.4218608</v>
      </c>
      <c r="H219" s="143">
        <f>E219*F10</f>
        <v>104.211296</v>
      </c>
    </row>
    <row r="220" spans="1:8" ht="15.75">
      <c r="A220" s="26">
        <v>22</v>
      </c>
      <c r="B220" s="178" t="s">
        <v>205</v>
      </c>
      <c r="C220" s="6" t="s">
        <v>3</v>
      </c>
      <c r="D220" s="46"/>
      <c r="E220" s="47">
        <v>2.0720000000000005</v>
      </c>
      <c r="F220" s="41">
        <f t="shared" si="28"/>
        <v>145.25341600000004</v>
      </c>
      <c r="G220" s="143">
        <f t="shared" si="29"/>
        <v>138.65098800000004</v>
      </c>
      <c r="H220" s="143">
        <f>E220*F10</f>
        <v>132.04856000000004</v>
      </c>
    </row>
    <row r="221" spans="1:8" ht="15.75">
      <c r="A221" s="26">
        <v>23</v>
      </c>
      <c r="B221" s="178" t="s">
        <v>206</v>
      </c>
      <c r="C221" s="6" t="s">
        <v>3</v>
      </c>
      <c r="D221" s="46"/>
      <c r="E221" s="47">
        <v>3.9200000000000004</v>
      </c>
      <c r="F221" s="41">
        <f t="shared" si="28"/>
        <v>274.80376000000007</v>
      </c>
      <c r="G221" s="143">
        <f t="shared" si="29"/>
        <v>262.31268000000006</v>
      </c>
      <c r="H221" s="143">
        <f>E221*F10</f>
        <v>249.82160000000002</v>
      </c>
    </row>
    <row r="222" spans="1:8" ht="15.75">
      <c r="A222" s="26">
        <v>24</v>
      </c>
      <c r="B222" s="178" t="s">
        <v>207</v>
      </c>
      <c r="C222" s="6" t="s">
        <v>3</v>
      </c>
      <c r="D222" s="46"/>
      <c r="E222" s="47">
        <v>8.8816000000000006</v>
      </c>
      <c r="F222" s="41">
        <f t="shared" si="28"/>
        <v>622.62680480000006</v>
      </c>
      <c r="G222" s="143">
        <f t="shared" si="29"/>
        <v>594.32558640000002</v>
      </c>
      <c r="H222" s="143">
        <f>E222*F10</f>
        <v>566.02436799999998</v>
      </c>
    </row>
    <row r="223" spans="1:8" ht="15.75">
      <c r="A223" s="26">
        <v>25</v>
      </c>
      <c r="B223" s="178" t="s">
        <v>208</v>
      </c>
      <c r="C223" s="6" t="s">
        <v>3</v>
      </c>
      <c r="D223" s="46"/>
      <c r="E223" s="47">
        <v>2.2400000000000002</v>
      </c>
      <c r="F223" s="41">
        <f t="shared" si="28"/>
        <v>157.03072</v>
      </c>
      <c r="G223" s="143">
        <f t="shared" si="29"/>
        <v>149.89296000000002</v>
      </c>
      <c r="H223" s="143">
        <f>E223*F10</f>
        <v>142.7552</v>
      </c>
    </row>
    <row r="224" spans="1:8" ht="16.5" customHeight="1">
      <c r="A224" s="26">
        <v>26</v>
      </c>
      <c r="B224" s="12" t="s">
        <v>71</v>
      </c>
      <c r="C224" s="6" t="s">
        <v>3</v>
      </c>
      <c r="D224" s="46">
        <v>3.3426800000000001</v>
      </c>
      <c r="E224" s="47">
        <v>3.36</v>
      </c>
      <c r="F224" s="41">
        <f>E224*F10</f>
        <v>214.13279999999997</v>
      </c>
      <c r="G224" s="143">
        <f>F224*0.94</f>
        <v>201.28483199999997</v>
      </c>
      <c r="H224" s="143">
        <f>F224*0.91</f>
        <v>194.86084799999998</v>
      </c>
    </row>
    <row r="225" spans="1:8" ht="29.25" customHeight="1">
      <c r="A225" s="198" t="s">
        <v>60</v>
      </c>
      <c r="B225" s="199"/>
      <c r="C225" s="199"/>
      <c r="D225" s="199"/>
      <c r="E225" s="199"/>
      <c r="F225" s="199"/>
      <c r="G225" s="199"/>
      <c r="H225" s="199"/>
    </row>
    <row r="226" spans="1:8" ht="15.75">
      <c r="A226" s="26">
        <v>1</v>
      </c>
      <c r="B226" s="178" t="s">
        <v>233</v>
      </c>
      <c r="C226" s="6" t="s">
        <v>3</v>
      </c>
      <c r="D226" s="48">
        <v>2.38931</v>
      </c>
      <c r="E226" s="48">
        <v>1.0640000000000001</v>
      </c>
      <c r="F226" s="41">
        <f>H226*1.1</f>
        <v>74.589591999999996</v>
      </c>
      <c r="G226" s="143">
        <f>H226*1.05</f>
        <v>71.199156000000002</v>
      </c>
      <c r="H226" s="143">
        <f>E226*F10</f>
        <v>67.808719999999994</v>
      </c>
    </row>
    <row r="227" spans="1:8" ht="15.75">
      <c r="A227" s="26">
        <v>2</v>
      </c>
      <c r="B227" s="178" t="s">
        <v>234</v>
      </c>
      <c r="C227" s="6" t="s">
        <v>3</v>
      </c>
      <c r="D227" s="48"/>
      <c r="E227" s="48">
        <v>1.7248000000000001</v>
      </c>
      <c r="F227" s="41">
        <f t="shared" ref="F227:F230" si="30">H227*1.1</f>
        <v>120.91365440000001</v>
      </c>
      <c r="G227" s="143">
        <f t="shared" ref="G227:G230" si="31">H227*1.05</f>
        <v>115.41757920000001</v>
      </c>
      <c r="H227" s="143">
        <f>E227*F10</f>
        <v>109.921504</v>
      </c>
    </row>
    <row r="228" spans="1:8" ht="15.75">
      <c r="A228" s="26">
        <v>3</v>
      </c>
      <c r="B228" s="178" t="s">
        <v>235</v>
      </c>
      <c r="C228" s="6" t="s">
        <v>3</v>
      </c>
      <c r="D228" s="48"/>
      <c r="E228" s="48">
        <v>2.6768000000000005</v>
      </c>
      <c r="F228" s="41">
        <f t="shared" si="30"/>
        <v>187.65171040000004</v>
      </c>
      <c r="G228" s="143">
        <f t="shared" si="31"/>
        <v>179.12208720000004</v>
      </c>
      <c r="H228" s="143">
        <f>E228*F10</f>
        <v>170.59246400000004</v>
      </c>
    </row>
    <row r="229" spans="1:8" ht="15.75">
      <c r="A229" s="26">
        <v>4</v>
      </c>
      <c r="B229" s="178" t="s">
        <v>236</v>
      </c>
      <c r="C229" s="6" t="s">
        <v>3</v>
      </c>
      <c r="D229" s="48"/>
      <c r="E229" s="48">
        <v>1.2544000000000002</v>
      </c>
      <c r="F229" s="41">
        <f t="shared" si="30"/>
        <v>87.937203200000013</v>
      </c>
      <c r="G229" s="143">
        <f t="shared" si="31"/>
        <v>83.940057600000017</v>
      </c>
      <c r="H229" s="143">
        <f>E229*F10</f>
        <v>79.942912000000007</v>
      </c>
    </row>
    <row r="230" spans="1:8" ht="15.75">
      <c r="A230" s="26">
        <v>5</v>
      </c>
      <c r="B230" s="12" t="s">
        <v>59</v>
      </c>
      <c r="C230" s="6" t="s">
        <v>3</v>
      </c>
      <c r="D230" s="48">
        <v>3.1308200000000008</v>
      </c>
      <c r="E230" s="48">
        <v>3.19</v>
      </c>
      <c r="F230" s="41">
        <f t="shared" si="30"/>
        <v>223.62857000000002</v>
      </c>
      <c r="G230" s="143">
        <f t="shared" si="31"/>
        <v>213.46363500000001</v>
      </c>
      <c r="H230" s="143">
        <f>E230*F10</f>
        <v>203.2987</v>
      </c>
    </row>
    <row r="231" spans="1:8" ht="22.5" customHeight="1">
      <c r="A231" s="205" t="s">
        <v>83</v>
      </c>
      <c r="B231" s="206"/>
      <c r="C231" s="206"/>
      <c r="D231" s="206"/>
      <c r="E231" s="206"/>
      <c r="F231" s="206"/>
      <c r="G231" s="206"/>
      <c r="H231" s="207"/>
    </row>
    <row r="232" spans="1:8" ht="27.75" customHeight="1">
      <c r="A232" s="219" t="s">
        <v>13</v>
      </c>
      <c r="B232" s="220"/>
      <c r="C232" s="220"/>
      <c r="D232" s="220"/>
      <c r="E232" s="220"/>
      <c r="F232" s="220"/>
      <c r="G232" s="220"/>
      <c r="H232" s="220"/>
    </row>
    <row r="233" spans="1:8" ht="21" customHeight="1">
      <c r="A233" s="30">
        <v>1</v>
      </c>
      <c r="B233" s="71" t="s">
        <v>100</v>
      </c>
      <c r="C233" s="62" t="s">
        <v>3</v>
      </c>
      <c r="D233" s="72">
        <v>2.8</v>
      </c>
      <c r="E233" s="160">
        <v>3.47</v>
      </c>
      <c r="F233" s="161">
        <f>E233*0.97</f>
        <v>3.3658999999999999</v>
      </c>
      <c r="G233" s="40">
        <f>E233*0.94</f>
        <v>3.2618</v>
      </c>
      <c r="H233" s="40">
        <f>E233*0.91</f>
        <v>3.1577000000000002</v>
      </c>
    </row>
    <row r="234" spans="1:8" ht="15.75">
      <c r="A234" s="30">
        <v>2</v>
      </c>
      <c r="B234" s="71" t="s">
        <v>101</v>
      </c>
      <c r="C234" s="62" t="s">
        <v>3</v>
      </c>
      <c r="D234" s="72"/>
      <c r="E234" s="160">
        <v>5.21</v>
      </c>
      <c r="F234" s="161">
        <f t="shared" ref="F234:F239" si="32">E234*0.97</f>
        <v>5.0537000000000001</v>
      </c>
      <c r="G234" s="40">
        <f t="shared" ref="G234:G239" si="33">E234*0.94</f>
        <v>4.8973999999999993</v>
      </c>
      <c r="H234" s="40">
        <f t="shared" ref="H234:H239" si="34">E234*0.91</f>
        <v>4.7411000000000003</v>
      </c>
    </row>
    <row r="235" spans="1:8" ht="15.75">
      <c r="A235" s="30">
        <v>3</v>
      </c>
      <c r="B235" s="20" t="s">
        <v>105</v>
      </c>
      <c r="C235" s="19" t="s">
        <v>3</v>
      </c>
      <c r="D235" s="42">
        <v>4</v>
      </c>
      <c r="E235" s="162">
        <v>3.47</v>
      </c>
      <c r="F235" s="161">
        <f t="shared" si="32"/>
        <v>3.3658999999999999</v>
      </c>
      <c r="G235" s="40">
        <f t="shared" si="33"/>
        <v>3.2618</v>
      </c>
      <c r="H235" s="40">
        <f t="shared" si="34"/>
        <v>3.1577000000000002</v>
      </c>
    </row>
    <row r="236" spans="1:8" ht="15.75">
      <c r="A236" s="30">
        <v>4</v>
      </c>
      <c r="B236" s="20" t="s">
        <v>104</v>
      </c>
      <c r="C236" s="19" t="s">
        <v>3</v>
      </c>
      <c r="D236" s="42"/>
      <c r="E236" s="162">
        <v>3.47</v>
      </c>
      <c r="F236" s="161">
        <f t="shared" si="32"/>
        <v>3.3658999999999999</v>
      </c>
      <c r="G236" s="40">
        <f t="shared" si="33"/>
        <v>3.2618</v>
      </c>
      <c r="H236" s="40">
        <f t="shared" si="34"/>
        <v>3.1577000000000002</v>
      </c>
    </row>
    <row r="237" spans="1:8" ht="15.75">
      <c r="A237" s="29">
        <v>5</v>
      </c>
      <c r="B237" s="20" t="s">
        <v>103</v>
      </c>
      <c r="C237" s="19" t="s">
        <v>3</v>
      </c>
      <c r="D237" s="42">
        <v>4</v>
      </c>
      <c r="E237" s="162">
        <v>5.45</v>
      </c>
      <c r="F237" s="161">
        <f t="shared" si="32"/>
        <v>5.2865000000000002</v>
      </c>
      <c r="G237" s="40">
        <f t="shared" si="33"/>
        <v>5.1230000000000002</v>
      </c>
      <c r="H237" s="40">
        <f t="shared" si="34"/>
        <v>4.9595000000000002</v>
      </c>
    </row>
    <row r="238" spans="1:8" ht="15.75">
      <c r="A238" s="31">
        <v>6</v>
      </c>
      <c r="B238" s="20" t="s">
        <v>102</v>
      </c>
      <c r="C238" s="19" t="s">
        <v>3</v>
      </c>
      <c r="D238" s="42"/>
      <c r="E238" s="162">
        <v>5.45</v>
      </c>
      <c r="F238" s="161">
        <f t="shared" si="32"/>
        <v>5.2865000000000002</v>
      </c>
      <c r="G238" s="40">
        <f t="shared" si="33"/>
        <v>5.1230000000000002</v>
      </c>
      <c r="H238" s="40">
        <f t="shared" si="34"/>
        <v>4.9595000000000002</v>
      </c>
    </row>
    <row r="239" spans="1:8" ht="15.75">
      <c r="A239" s="31">
        <v>7</v>
      </c>
      <c r="B239" s="20" t="s">
        <v>106</v>
      </c>
      <c r="C239" s="19" t="s">
        <v>3</v>
      </c>
      <c r="D239" s="42">
        <v>4</v>
      </c>
      <c r="E239" s="162">
        <v>3.64</v>
      </c>
      <c r="F239" s="161">
        <f t="shared" si="32"/>
        <v>3.5308000000000002</v>
      </c>
      <c r="G239" s="40">
        <f t="shared" si="33"/>
        <v>3.4215999999999998</v>
      </c>
      <c r="H239" s="40">
        <f t="shared" si="34"/>
        <v>3.3124000000000002</v>
      </c>
    </row>
    <row r="240" spans="1:8" ht="20.25" customHeight="1">
      <c r="A240" s="221" t="s">
        <v>14</v>
      </c>
      <c r="B240" s="222"/>
      <c r="C240" s="222"/>
      <c r="D240" s="222"/>
      <c r="E240" s="222"/>
      <c r="F240" s="222"/>
      <c r="G240" s="222"/>
      <c r="H240" s="222"/>
    </row>
    <row r="241" spans="1:8" ht="15.75">
      <c r="A241" s="31">
        <v>1</v>
      </c>
      <c r="B241" s="8" t="s">
        <v>9</v>
      </c>
      <c r="C241" s="7" t="s">
        <v>1</v>
      </c>
      <c r="D241" s="49">
        <v>9</v>
      </c>
      <c r="E241" s="57">
        <v>8.86</v>
      </c>
      <c r="F241" s="132">
        <f>E241*F13</f>
        <v>528.67619999999999</v>
      </c>
      <c r="G241" s="136">
        <f>F241*0.94</f>
        <v>496.95562799999999</v>
      </c>
      <c r="H241" s="136">
        <f>F241*0.91</f>
        <v>481.09534200000002</v>
      </c>
    </row>
    <row r="242" spans="1:8" ht="15.75">
      <c r="A242" s="31">
        <v>2</v>
      </c>
      <c r="B242" s="8" t="s">
        <v>10</v>
      </c>
      <c r="C242" s="7" t="s">
        <v>1</v>
      </c>
      <c r="D242" s="49">
        <v>10</v>
      </c>
      <c r="E242" s="57">
        <v>10.029999999999999</v>
      </c>
      <c r="F242" s="132">
        <f>E242*F13</f>
        <v>598.49009999999998</v>
      </c>
      <c r="G242" s="136">
        <f t="shared" ref="G242:G275" si="35">F242*0.94</f>
        <v>562.58069399999999</v>
      </c>
      <c r="H242" s="136">
        <f t="shared" ref="H242:H275" si="36">F242*0.91</f>
        <v>544.625991</v>
      </c>
    </row>
    <row r="243" spans="1:8" ht="15.75">
      <c r="A243" s="31">
        <v>3</v>
      </c>
      <c r="B243" s="8" t="s">
        <v>4</v>
      </c>
      <c r="C243" s="7" t="s">
        <v>1</v>
      </c>
      <c r="D243" s="49">
        <v>11</v>
      </c>
      <c r="E243" s="57">
        <v>11.7</v>
      </c>
      <c r="F243" s="132">
        <f>E243*F13</f>
        <v>698.13900000000001</v>
      </c>
      <c r="G243" s="136">
        <f t="shared" si="35"/>
        <v>656.25065999999993</v>
      </c>
      <c r="H243" s="136">
        <f t="shared" si="36"/>
        <v>635.30649000000005</v>
      </c>
    </row>
    <row r="244" spans="1:8" ht="15.75">
      <c r="A244" s="31">
        <v>4</v>
      </c>
      <c r="B244" s="8" t="s">
        <v>5</v>
      </c>
      <c r="C244" s="7" t="s">
        <v>1</v>
      </c>
      <c r="D244" s="49">
        <v>13</v>
      </c>
      <c r="E244" s="57">
        <v>13.04</v>
      </c>
      <c r="F244" s="132">
        <f>E244*F13</f>
        <v>778.09679999999992</v>
      </c>
      <c r="G244" s="136">
        <f t="shared" si="35"/>
        <v>731.41099199999985</v>
      </c>
      <c r="H244" s="136">
        <f t="shared" si="36"/>
        <v>708.06808799999999</v>
      </c>
    </row>
    <row r="245" spans="1:8" ht="15.75">
      <c r="A245" s="31">
        <v>5</v>
      </c>
      <c r="B245" s="8" t="s">
        <v>6</v>
      </c>
      <c r="C245" s="7" t="s">
        <v>1</v>
      </c>
      <c r="D245" s="49">
        <v>15</v>
      </c>
      <c r="E245" s="57">
        <v>16.12</v>
      </c>
      <c r="F245" s="132">
        <f>E245*F13</f>
        <v>961.88040000000012</v>
      </c>
      <c r="G245" s="136">
        <f t="shared" si="35"/>
        <v>904.16757600000005</v>
      </c>
      <c r="H245" s="136">
        <f t="shared" si="36"/>
        <v>875.31116400000019</v>
      </c>
    </row>
    <row r="246" spans="1:8" ht="15.75">
      <c r="A246" s="31">
        <v>6</v>
      </c>
      <c r="B246" s="8" t="s">
        <v>7</v>
      </c>
      <c r="C246" s="7" t="s">
        <v>1</v>
      </c>
      <c r="D246" s="49">
        <v>18</v>
      </c>
      <c r="E246" s="57">
        <v>18.239999999999998</v>
      </c>
      <c r="F246" s="132">
        <f>E246*F13</f>
        <v>1088.3807999999999</v>
      </c>
      <c r="G246" s="136">
        <f t="shared" si="35"/>
        <v>1023.0779519999999</v>
      </c>
      <c r="H246" s="136">
        <f t="shared" si="36"/>
        <v>990.42652799999996</v>
      </c>
    </row>
    <row r="247" spans="1:8" ht="15.75">
      <c r="A247" s="31">
        <v>7</v>
      </c>
      <c r="B247" s="8" t="s">
        <v>8</v>
      </c>
      <c r="C247" s="7" t="s">
        <v>1</v>
      </c>
      <c r="D247" s="49">
        <v>20</v>
      </c>
      <c r="E247" s="57">
        <v>20.350000000000001</v>
      </c>
      <c r="F247" s="132">
        <f>E247*F13</f>
        <v>1214.2845000000002</v>
      </c>
      <c r="G247" s="136">
        <f t="shared" si="35"/>
        <v>1141.4274300000002</v>
      </c>
      <c r="H247" s="136">
        <f t="shared" si="36"/>
        <v>1104.9988950000002</v>
      </c>
    </row>
    <row r="248" spans="1:8" ht="15.75">
      <c r="A248" s="31">
        <v>8</v>
      </c>
      <c r="B248" s="8" t="s">
        <v>30</v>
      </c>
      <c r="C248" s="7" t="s">
        <v>11</v>
      </c>
      <c r="D248" s="49">
        <v>4.3499999999999996</v>
      </c>
      <c r="E248" s="73">
        <v>5.78</v>
      </c>
      <c r="F248" s="132">
        <f>E248*F13</f>
        <v>344.89260000000002</v>
      </c>
      <c r="G248" s="136">
        <f t="shared" si="35"/>
        <v>324.19904400000001</v>
      </c>
      <c r="H248" s="136">
        <f t="shared" si="36"/>
        <v>313.85226600000004</v>
      </c>
    </row>
    <row r="249" spans="1:8" ht="15.75">
      <c r="A249" s="31">
        <v>9</v>
      </c>
      <c r="B249" s="8" t="s">
        <v>31</v>
      </c>
      <c r="C249" s="7" t="s">
        <v>11</v>
      </c>
      <c r="D249" s="49">
        <v>4.91</v>
      </c>
      <c r="E249" s="73">
        <v>6.52</v>
      </c>
      <c r="F249" s="132">
        <f>E249*F13</f>
        <v>389.04839999999996</v>
      </c>
      <c r="G249" s="136">
        <f t="shared" si="35"/>
        <v>365.70549599999993</v>
      </c>
      <c r="H249" s="136">
        <f t="shared" si="36"/>
        <v>354.03404399999999</v>
      </c>
    </row>
    <row r="250" spans="1:8" ht="15.75">
      <c r="A250" s="31">
        <v>10</v>
      </c>
      <c r="B250" s="20" t="s">
        <v>32</v>
      </c>
      <c r="C250" s="19" t="s">
        <v>11</v>
      </c>
      <c r="D250" s="49">
        <v>6.14</v>
      </c>
      <c r="E250" s="73">
        <v>8.18</v>
      </c>
      <c r="F250" s="132">
        <f>E250*F13</f>
        <v>488.10059999999999</v>
      </c>
      <c r="G250" s="136">
        <f t="shared" si="35"/>
        <v>458.81456399999996</v>
      </c>
      <c r="H250" s="136">
        <f t="shared" si="36"/>
        <v>444.17154599999998</v>
      </c>
    </row>
    <row r="251" spans="1:8" ht="15.75">
      <c r="A251" s="31">
        <v>11</v>
      </c>
      <c r="B251" s="20" t="s">
        <v>33</v>
      </c>
      <c r="C251" s="19" t="s">
        <v>11</v>
      </c>
      <c r="D251" s="49">
        <v>6.27</v>
      </c>
      <c r="E251" s="73">
        <v>8.33</v>
      </c>
      <c r="F251" s="132">
        <f>E251*F13</f>
        <v>497.05110000000002</v>
      </c>
      <c r="G251" s="136">
        <f t="shared" si="35"/>
        <v>467.22803399999998</v>
      </c>
      <c r="H251" s="136">
        <f t="shared" si="36"/>
        <v>452.31650100000002</v>
      </c>
    </row>
    <row r="252" spans="1:8" ht="15.75">
      <c r="A252" s="31">
        <v>12</v>
      </c>
      <c r="B252" s="13" t="s">
        <v>62</v>
      </c>
      <c r="C252" s="14" t="s">
        <v>11</v>
      </c>
      <c r="D252" s="50">
        <v>7.49</v>
      </c>
      <c r="E252" s="73">
        <v>9.43</v>
      </c>
      <c r="F252" s="132">
        <f>E252*F13</f>
        <v>562.68809999999996</v>
      </c>
      <c r="G252" s="136">
        <f t="shared" si="35"/>
        <v>528.92681399999992</v>
      </c>
      <c r="H252" s="136">
        <f t="shared" si="36"/>
        <v>512.04617099999996</v>
      </c>
    </row>
    <row r="253" spans="1:8" ht="15.75">
      <c r="A253" s="31">
        <v>13</v>
      </c>
      <c r="B253" s="20" t="s">
        <v>34</v>
      </c>
      <c r="C253" s="19" t="s">
        <v>11</v>
      </c>
      <c r="D253" s="49">
        <v>6</v>
      </c>
      <c r="E253" s="73">
        <v>6.34</v>
      </c>
      <c r="F253" s="132">
        <f>E253*F13</f>
        <v>378.30779999999999</v>
      </c>
      <c r="G253" s="136">
        <f t="shared" si="35"/>
        <v>355.60933199999999</v>
      </c>
      <c r="H253" s="136">
        <f t="shared" si="36"/>
        <v>344.26009799999997</v>
      </c>
    </row>
    <row r="254" spans="1:8" ht="15.75">
      <c r="A254" s="31">
        <v>14</v>
      </c>
      <c r="B254" s="20" t="s">
        <v>35</v>
      </c>
      <c r="C254" s="19" t="s">
        <v>11</v>
      </c>
      <c r="D254" s="49">
        <v>6.1</v>
      </c>
      <c r="E254" s="73">
        <v>6.65</v>
      </c>
      <c r="F254" s="132">
        <f>E254*F13</f>
        <v>396.80550000000005</v>
      </c>
      <c r="G254" s="136">
        <f t="shared" si="35"/>
        <v>372.99717000000004</v>
      </c>
      <c r="H254" s="136">
        <f t="shared" si="36"/>
        <v>361.09300500000006</v>
      </c>
    </row>
    <row r="255" spans="1:8" ht="15.75">
      <c r="A255" s="31">
        <v>15</v>
      </c>
      <c r="B255" s="20" t="s">
        <v>36</v>
      </c>
      <c r="C255" s="19" t="s">
        <v>11</v>
      </c>
      <c r="D255" s="49">
        <v>7</v>
      </c>
      <c r="E255" s="73">
        <v>7.7</v>
      </c>
      <c r="F255" s="132">
        <f>E255*F13</f>
        <v>459.459</v>
      </c>
      <c r="G255" s="136">
        <f t="shared" si="35"/>
        <v>431.89146</v>
      </c>
      <c r="H255" s="136">
        <f t="shared" si="36"/>
        <v>418.10768999999999</v>
      </c>
    </row>
    <row r="256" spans="1:8" ht="15.75">
      <c r="A256" s="31">
        <v>16</v>
      </c>
      <c r="B256" s="12" t="s">
        <v>61</v>
      </c>
      <c r="C256" s="6" t="s">
        <v>11</v>
      </c>
      <c r="D256" s="51">
        <v>11</v>
      </c>
      <c r="E256" s="73">
        <v>11.010719999999999</v>
      </c>
      <c r="F256" s="132">
        <f>E256*F13</f>
        <v>657.00966240000002</v>
      </c>
      <c r="G256" s="136">
        <f t="shared" si="35"/>
        <v>617.58908265599996</v>
      </c>
      <c r="H256" s="136">
        <f t="shared" si="36"/>
        <v>597.8787927840001</v>
      </c>
    </row>
    <row r="257" spans="1:8" ht="15.75">
      <c r="A257" s="31">
        <v>17</v>
      </c>
      <c r="B257" s="154" t="s">
        <v>160</v>
      </c>
      <c r="C257" s="6" t="s">
        <v>11</v>
      </c>
      <c r="D257" s="51"/>
      <c r="E257" s="73">
        <v>5.38</v>
      </c>
      <c r="F257" s="132">
        <f>E257*F13</f>
        <v>321.02460000000002</v>
      </c>
      <c r="G257" s="136">
        <f>F257*0.94</f>
        <v>301.763124</v>
      </c>
      <c r="H257" s="136">
        <f>F257*0.91</f>
        <v>292.13238600000005</v>
      </c>
    </row>
    <row r="258" spans="1:8" ht="15.75">
      <c r="A258" s="31">
        <v>18</v>
      </c>
      <c r="B258" s="154" t="s">
        <v>161</v>
      </c>
      <c r="C258" s="6" t="s">
        <v>11</v>
      </c>
      <c r="D258" s="51"/>
      <c r="E258" s="73">
        <v>6.27</v>
      </c>
      <c r="F258" s="132">
        <f>E258*F13</f>
        <v>374.1309</v>
      </c>
      <c r="G258" s="136">
        <f>F258*0.94</f>
        <v>351.68304599999999</v>
      </c>
      <c r="H258" s="136">
        <f>F258*0.91</f>
        <v>340.45911899999999</v>
      </c>
    </row>
    <row r="259" spans="1:8" ht="15.75">
      <c r="A259" s="31">
        <v>19</v>
      </c>
      <c r="B259" s="154" t="s">
        <v>162</v>
      </c>
      <c r="C259" s="6" t="s">
        <v>11</v>
      </c>
      <c r="D259" s="51"/>
      <c r="E259" s="73">
        <v>7</v>
      </c>
      <c r="F259" s="132">
        <f>E259*F13</f>
        <v>417.69</v>
      </c>
      <c r="G259" s="136">
        <f>F259*0.94</f>
        <v>392.62859999999995</v>
      </c>
      <c r="H259" s="136">
        <f>F259*0.91</f>
        <v>380.09790000000004</v>
      </c>
    </row>
    <row r="260" spans="1:8" ht="15.75">
      <c r="A260" s="31">
        <v>17</v>
      </c>
      <c r="B260" s="8" t="s">
        <v>17</v>
      </c>
      <c r="C260" s="9">
        <v>100</v>
      </c>
      <c r="D260" s="49">
        <v>4.8899999999999997</v>
      </c>
      <c r="E260" s="106">
        <v>5.36</v>
      </c>
      <c r="F260" s="132">
        <f>E260*F13</f>
        <v>319.83120000000002</v>
      </c>
      <c r="G260" s="136">
        <f t="shared" si="35"/>
        <v>300.64132799999999</v>
      </c>
      <c r="H260" s="136">
        <f t="shared" si="36"/>
        <v>291.04639200000003</v>
      </c>
    </row>
    <row r="261" spans="1:8" ht="15.75">
      <c r="A261" s="31">
        <v>18</v>
      </c>
      <c r="B261" s="8" t="s">
        <v>16</v>
      </c>
      <c r="C261" s="9">
        <v>100</v>
      </c>
      <c r="D261" s="49">
        <v>6.32</v>
      </c>
      <c r="E261" s="106">
        <v>6.8</v>
      </c>
      <c r="F261" s="132">
        <f>E261*F13</f>
        <v>405.75600000000003</v>
      </c>
      <c r="G261" s="136">
        <f t="shared" si="35"/>
        <v>381.41064</v>
      </c>
      <c r="H261" s="136">
        <f t="shared" si="36"/>
        <v>369.23796000000004</v>
      </c>
    </row>
    <row r="262" spans="1:8" ht="15.75">
      <c r="A262" s="31">
        <v>19</v>
      </c>
      <c r="B262" s="8" t="s">
        <v>15</v>
      </c>
      <c r="C262" s="9">
        <v>100</v>
      </c>
      <c r="D262" s="49">
        <v>6.9</v>
      </c>
      <c r="E262" s="106">
        <v>7.6</v>
      </c>
      <c r="F262" s="132">
        <f>E262*F13</f>
        <v>453.49200000000002</v>
      </c>
      <c r="G262" s="136">
        <f t="shared" si="35"/>
        <v>426.28248000000002</v>
      </c>
      <c r="H262" s="136">
        <f t="shared" si="36"/>
        <v>412.67772000000002</v>
      </c>
    </row>
    <row r="263" spans="1:8" ht="15.75">
      <c r="A263" s="31">
        <v>20</v>
      </c>
      <c r="B263" s="8" t="s">
        <v>18</v>
      </c>
      <c r="C263" s="9">
        <v>100</v>
      </c>
      <c r="D263" s="49">
        <v>8.33</v>
      </c>
      <c r="E263" s="106">
        <v>9.14</v>
      </c>
      <c r="F263" s="132">
        <f>E263*F13</f>
        <v>545.38380000000006</v>
      </c>
      <c r="G263" s="136">
        <f t="shared" si="35"/>
        <v>512.66077200000007</v>
      </c>
      <c r="H263" s="136">
        <f t="shared" si="36"/>
        <v>496.29925800000007</v>
      </c>
    </row>
    <row r="264" spans="1:8" ht="15.75">
      <c r="A264" s="31">
        <v>21</v>
      </c>
      <c r="B264" s="8" t="s">
        <v>19</v>
      </c>
      <c r="C264" s="9">
        <v>100</v>
      </c>
      <c r="D264" s="49">
        <v>9.43</v>
      </c>
      <c r="E264" s="106">
        <v>10.38</v>
      </c>
      <c r="F264" s="132">
        <f>E264*F13</f>
        <v>619.3746000000001</v>
      </c>
      <c r="G264" s="136">
        <f t="shared" si="35"/>
        <v>582.21212400000002</v>
      </c>
      <c r="H264" s="136">
        <f t="shared" si="36"/>
        <v>563.63088600000015</v>
      </c>
    </row>
    <row r="265" spans="1:8" ht="15.75">
      <c r="A265" s="31">
        <v>22</v>
      </c>
      <c r="B265" s="8" t="s">
        <v>20</v>
      </c>
      <c r="C265" s="9">
        <v>100</v>
      </c>
      <c r="D265" s="49">
        <v>12.8</v>
      </c>
      <c r="E265" s="106">
        <v>13.21</v>
      </c>
      <c r="F265" s="132">
        <f>E265*F13</f>
        <v>788.24070000000006</v>
      </c>
      <c r="G265" s="136">
        <f t="shared" si="35"/>
        <v>740.94625800000006</v>
      </c>
      <c r="H265" s="136">
        <f t="shared" si="36"/>
        <v>717.29903700000011</v>
      </c>
    </row>
    <row r="266" spans="1:8" ht="15.75">
      <c r="A266" s="31">
        <v>23</v>
      </c>
      <c r="B266" s="8" t="s">
        <v>21</v>
      </c>
      <c r="C266" s="9">
        <v>100</v>
      </c>
      <c r="D266" s="49">
        <v>14.81</v>
      </c>
      <c r="E266" s="106">
        <v>15.05</v>
      </c>
      <c r="F266" s="132">
        <f>E266*F13</f>
        <v>898.03350000000012</v>
      </c>
      <c r="G266" s="136">
        <f t="shared" si="35"/>
        <v>844.15149000000008</v>
      </c>
      <c r="H266" s="136">
        <f t="shared" si="36"/>
        <v>817.21048500000018</v>
      </c>
    </row>
    <row r="267" spans="1:8" ht="15.75">
      <c r="A267" s="144">
        <v>24</v>
      </c>
      <c r="B267" s="164" t="s">
        <v>73</v>
      </c>
      <c r="C267" s="9">
        <v>100</v>
      </c>
      <c r="D267" s="23"/>
      <c r="E267" s="58">
        <v>1.82</v>
      </c>
      <c r="F267" s="132">
        <f>E267*F13</f>
        <v>108.5994</v>
      </c>
      <c r="G267" s="136">
        <f t="shared" si="35"/>
        <v>102.08343599999999</v>
      </c>
      <c r="H267" s="136">
        <f t="shared" si="36"/>
        <v>98.825454000000008</v>
      </c>
    </row>
    <row r="268" spans="1:8" ht="15.75">
      <c r="A268" s="144">
        <v>28</v>
      </c>
      <c r="B268" s="164" t="s">
        <v>74</v>
      </c>
      <c r="C268" s="9">
        <v>100</v>
      </c>
      <c r="D268" s="23"/>
      <c r="E268" s="58">
        <v>2.1800000000000002</v>
      </c>
      <c r="F268" s="132">
        <f>E268*F13</f>
        <v>130.0806</v>
      </c>
      <c r="G268" s="136">
        <f t="shared" si="35"/>
        <v>122.275764</v>
      </c>
      <c r="H268" s="136">
        <f t="shared" si="36"/>
        <v>118.37334600000001</v>
      </c>
    </row>
    <row r="269" spans="1:8" ht="15.75">
      <c r="A269" s="144">
        <v>30</v>
      </c>
      <c r="B269" s="164" t="s">
        <v>75</v>
      </c>
      <c r="C269" s="9">
        <v>100</v>
      </c>
      <c r="D269" s="23"/>
      <c r="E269" s="58">
        <v>3.17</v>
      </c>
      <c r="F269" s="132">
        <f>E269*F13</f>
        <v>189.15389999999999</v>
      </c>
      <c r="G269" s="136">
        <f t="shared" si="35"/>
        <v>177.804666</v>
      </c>
      <c r="H269" s="136">
        <f t="shared" si="36"/>
        <v>172.13004899999999</v>
      </c>
    </row>
    <row r="270" spans="1:8" ht="15.75">
      <c r="A270" s="144">
        <v>32</v>
      </c>
      <c r="B270" s="164" t="s">
        <v>76</v>
      </c>
      <c r="C270" s="9">
        <v>100</v>
      </c>
      <c r="D270" s="23"/>
      <c r="E270" s="59">
        <v>3.97</v>
      </c>
      <c r="F270" s="132">
        <f>E270*F13</f>
        <v>236.88990000000001</v>
      </c>
      <c r="G270" s="136">
        <f t="shared" si="35"/>
        <v>222.67650599999999</v>
      </c>
      <c r="H270" s="136">
        <f t="shared" si="36"/>
        <v>215.56980900000002</v>
      </c>
    </row>
    <row r="271" spans="1:8" ht="15.75">
      <c r="A271" s="144">
        <v>33</v>
      </c>
      <c r="B271" s="164" t="s">
        <v>77</v>
      </c>
      <c r="C271" s="9" t="s">
        <v>82</v>
      </c>
      <c r="D271" s="23"/>
      <c r="E271" s="59">
        <v>2.78</v>
      </c>
      <c r="F271" s="132">
        <f>E271*F13</f>
        <v>165.8826</v>
      </c>
      <c r="G271" s="136">
        <f t="shared" si="35"/>
        <v>155.929644</v>
      </c>
      <c r="H271" s="136">
        <f t="shared" si="36"/>
        <v>150.95316600000001</v>
      </c>
    </row>
    <row r="272" spans="1:8" ht="15.75">
      <c r="A272" s="144">
        <v>34</v>
      </c>
      <c r="B272" s="164" t="s">
        <v>78</v>
      </c>
      <c r="C272" s="9">
        <v>100</v>
      </c>
      <c r="D272" s="23"/>
      <c r="E272" s="59">
        <v>5.69</v>
      </c>
      <c r="F272" s="132">
        <f>E272*F13</f>
        <v>339.52230000000003</v>
      </c>
      <c r="G272" s="136">
        <f t="shared" si="35"/>
        <v>319.15096199999999</v>
      </c>
      <c r="H272" s="136">
        <f t="shared" si="36"/>
        <v>308.96529300000003</v>
      </c>
    </row>
    <row r="273" spans="1:8" ht="15.75">
      <c r="A273" s="144">
        <v>35</v>
      </c>
      <c r="B273" s="164" t="s">
        <v>79</v>
      </c>
      <c r="C273" s="9">
        <v>100</v>
      </c>
      <c r="D273" s="23"/>
      <c r="E273" s="59">
        <v>6.77</v>
      </c>
      <c r="F273" s="132">
        <f>E273*F13</f>
        <v>403.96589999999998</v>
      </c>
      <c r="G273" s="136">
        <f t="shared" si="35"/>
        <v>379.72794599999997</v>
      </c>
      <c r="H273" s="136">
        <f t="shared" si="36"/>
        <v>367.608969</v>
      </c>
    </row>
    <row r="274" spans="1:8" ht="15.75">
      <c r="A274" s="144">
        <v>36</v>
      </c>
      <c r="B274" s="164" t="s">
        <v>80</v>
      </c>
      <c r="C274" s="9">
        <v>100</v>
      </c>
      <c r="D274" s="23"/>
      <c r="E274" s="59">
        <v>7.7</v>
      </c>
      <c r="F274" s="132">
        <f>E274*F13</f>
        <v>459.459</v>
      </c>
      <c r="G274" s="136">
        <f t="shared" si="35"/>
        <v>431.89146</v>
      </c>
      <c r="H274" s="136">
        <f t="shared" si="36"/>
        <v>418.10768999999999</v>
      </c>
    </row>
    <row r="275" spans="1:8" ht="15.75">
      <c r="A275" s="144">
        <v>37</v>
      </c>
      <c r="B275" s="164" t="s">
        <v>81</v>
      </c>
      <c r="C275" s="9">
        <v>100</v>
      </c>
      <c r="D275" s="23"/>
      <c r="E275" s="59">
        <v>4.87</v>
      </c>
      <c r="F275" s="132">
        <f>E275*F13</f>
        <v>290.59290000000004</v>
      </c>
      <c r="G275" s="136">
        <f t="shared" si="35"/>
        <v>273.15732600000001</v>
      </c>
      <c r="H275" s="136">
        <f t="shared" si="36"/>
        <v>264.43953900000002</v>
      </c>
    </row>
    <row r="276" spans="1:8" ht="22.5" customHeight="1" outlineLevel="1">
      <c r="A276" s="196" t="s">
        <v>95</v>
      </c>
      <c r="B276" s="197"/>
      <c r="C276" s="197"/>
      <c r="D276" s="197"/>
      <c r="E276" s="197"/>
      <c r="F276" s="197"/>
      <c r="G276" s="197"/>
      <c r="H276" s="197"/>
    </row>
    <row r="277" spans="1:8" ht="15.75" customHeight="1" outlineLevel="1">
      <c r="A277" s="74">
        <v>1</v>
      </c>
      <c r="B277" s="69" t="s">
        <v>97</v>
      </c>
      <c r="C277" s="3" t="s">
        <v>96</v>
      </c>
      <c r="D277" s="42">
        <v>0.59</v>
      </c>
      <c r="E277" s="22">
        <v>0.71</v>
      </c>
      <c r="F277" s="41"/>
      <c r="G277" s="23"/>
      <c r="H277" s="23"/>
    </row>
    <row r="278" spans="1:8" ht="15.75" customHeight="1" outlineLevel="1">
      <c r="A278" s="74">
        <v>2</v>
      </c>
      <c r="B278" s="69" t="s">
        <v>98</v>
      </c>
      <c r="C278" s="3" t="s">
        <v>96</v>
      </c>
      <c r="D278" s="42">
        <v>6</v>
      </c>
      <c r="E278" s="22">
        <v>7.7</v>
      </c>
      <c r="F278" s="41"/>
      <c r="G278" s="23"/>
      <c r="H278" s="23"/>
    </row>
    <row r="279" spans="1:8" ht="15.75" customHeight="1" outlineLevel="1">
      <c r="A279" s="74">
        <v>3</v>
      </c>
      <c r="B279" s="69" t="s">
        <v>99</v>
      </c>
      <c r="C279" s="3" t="s">
        <v>96</v>
      </c>
      <c r="D279" s="42">
        <v>7.5</v>
      </c>
      <c r="E279" s="22">
        <v>7.7</v>
      </c>
      <c r="F279" s="41"/>
      <c r="G279" s="23"/>
      <c r="H279" s="23"/>
    </row>
  </sheetData>
  <mergeCells count="41">
    <mergeCell ref="B4:H4"/>
    <mergeCell ref="A15:E15"/>
    <mergeCell ref="A67:H68"/>
    <mergeCell ref="A73:H74"/>
    <mergeCell ref="B1:H1"/>
    <mergeCell ref="B3:H3"/>
    <mergeCell ref="B5:H5"/>
    <mergeCell ref="B6:H6"/>
    <mergeCell ref="A7:H7"/>
    <mergeCell ref="A10:E11"/>
    <mergeCell ref="A8:H8"/>
    <mergeCell ref="A9:H9"/>
    <mergeCell ref="A13:E13"/>
    <mergeCell ref="B21:E21"/>
    <mergeCell ref="A14:H14"/>
    <mergeCell ref="A27:H27"/>
    <mergeCell ref="A161:H161"/>
    <mergeCell ref="A28:H28"/>
    <mergeCell ref="A85:H85"/>
    <mergeCell ref="A90:H90"/>
    <mergeCell ref="A97:H97"/>
    <mergeCell ref="A38:H39"/>
    <mergeCell ref="A61:H62"/>
    <mergeCell ref="A78:H79"/>
    <mergeCell ref="A84:H84"/>
    <mergeCell ref="A2:H2"/>
    <mergeCell ref="A276:H276"/>
    <mergeCell ref="A225:H225"/>
    <mergeCell ref="A107:H107"/>
    <mergeCell ref="B114:H114"/>
    <mergeCell ref="A172:H172"/>
    <mergeCell ref="A231:H231"/>
    <mergeCell ref="A198:H198"/>
    <mergeCell ref="A122:H122"/>
    <mergeCell ref="A144:H144"/>
    <mergeCell ref="A157:H157"/>
    <mergeCell ref="A182:H182"/>
    <mergeCell ref="A187:H187"/>
    <mergeCell ref="A192:H192"/>
    <mergeCell ref="A232:H232"/>
    <mergeCell ref="A240:H240"/>
  </mergeCells>
  <phoneticPr fontId="0" type="noConversion"/>
  <printOptions horizontalCentered="1" headings="1" gridLines="1"/>
  <pageMargins left="0.22" right="0.24" top="0.55118110236220474" bottom="0.31496062992125984" header="0.15748031496062992" footer="0.31496062992125984"/>
  <pageSetup paperSize="9" scale="49" fitToHeight="3" orientation="portrait" horizontalDpi="200" verticalDpi="200" r:id="rId1"/>
  <headerFooter alignWithMargins="0"/>
  <rowBreaks count="2" manualBreakCount="2">
    <brk id="89" max="16383" man="1"/>
    <brk id="2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sheetData/>
  <phoneticPr fontId="2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E10"/>
  <sheetViews>
    <sheetView showGridLines="0" workbookViewId="0">
      <selection activeCell="G4" sqref="G4"/>
    </sheetView>
  </sheetViews>
  <sheetFormatPr defaultColWidth="8.85546875" defaultRowHeight="12.75"/>
  <cols>
    <col min="1" max="1" width="1.140625" customWidth="1"/>
    <col min="2" max="2" width="64.42578125" customWidth="1"/>
    <col min="3" max="3" width="1.42578125" customWidth="1"/>
    <col min="4" max="4" width="5.42578125" customWidth="1"/>
    <col min="5" max="5" width="16" customWidth="1"/>
  </cols>
  <sheetData>
    <row r="1" spans="2:5">
      <c r="B1" s="91" t="s">
        <v>134</v>
      </c>
      <c r="C1" s="92"/>
      <c r="D1" s="97"/>
      <c r="E1" s="97"/>
    </row>
    <row r="2" spans="2:5">
      <c r="B2" s="91" t="s">
        <v>135</v>
      </c>
      <c r="C2" s="92"/>
      <c r="D2" s="97"/>
      <c r="E2" s="97"/>
    </row>
    <row r="3" spans="2:5">
      <c r="B3" s="93"/>
      <c r="C3" s="93"/>
      <c r="D3" s="98"/>
      <c r="E3" s="98"/>
    </row>
    <row r="4" spans="2:5" ht="38.25">
      <c r="B4" s="94" t="s">
        <v>136</v>
      </c>
      <c r="C4" s="93"/>
      <c r="D4" s="98"/>
      <c r="E4" s="98"/>
    </row>
    <row r="5" spans="2:5">
      <c r="B5" s="93"/>
      <c r="C5" s="93"/>
      <c r="D5" s="98"/>
      <c r="E5" s="98"/>
    </row>
    <row r="6" spans="2:5" ht="25.5">
      <c r="B6" s="91" t="s">
        <v>137</v>
      </c>
      <c r="C6" s="92"/>
      <c r="D6" s="97"/>
      <c r="E6" s="99" t="s">
        <v>138</v>
      </c>
    </row>
    <row r="7" spans="2:5" ht="13.5" thickBot="1">
      <c r="B7" s="93"/>
      <c r="C7" s="93"/>
      <c r="D7" s="98"/>
      <c r="E7" s="98"/>
    </row>
    <row r="8" spans="2:5" ht="39" thickBot="1">
      <c r="B8" s="95" t="s">
        <v>139</v>
      </c>
      <c r="C8" s="96"/>
      <c r="D8" s="100"/>
      <c r="E8" s="101">
        <v>72</v>
      </c>
    </row>
    <row r="9" spans="2:5">
      <c r="B9" s="93"/>
      <c r="C9" s="93"/>
      <c r="D9" s="98"/>
      <c r="E9" s="98"/>
    </row>
    <row r="10" spans="2:5">
      <c r="B10" s="93"/>
      <c r="C10" s="93"/>
      <c r="D10" s="98"/>
      <c r="E10" s="9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Отчет о совместимости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misha</dc:creator>
  <cp:lastModifiedBy>Misha</cp:lastModifiedBy>
  <cp:lastPrinted>2016-03-21T06:44:38Z</cp:lastPrinted>
  <dcterms:created xsi:type="dcterms:W3CDTF">2003-08-09T20:13:11Z</dcterms:created>
  <dcterms:modified xsi:type="dcterms:W3CDTF">2017-01-23T08:29:14Z</dcterms:modified>
</cp:coreProperties>
</file>